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1490" windowHeight="10350" activeTab="0"/>
  </bookViews>
  <sheets>
    <sheet name="СФ" sheetId="1" r:id="rId1"/>
    <sheet name="ЗФ" sheetId="2" r:id="rId2"/>
  </sheets>
  <definedNames>
    <definedName name="_xlnm.Print_Titles" localSheetId="1">'ЗФ'!$6:$6</definedName>
    <definedName name="_xlnm.Print_Titles" localSheetId="0">'СФ'!$5:$5</definedName>
    <definedName name="_xlnm.Print_Area" localSheetId="1">'ЗФ'!$A$1:$G$105</definedName>
    <definedName name="_xlnm.Print_Area" localSheetId="0">'СФ'!$A$1:$E$70</definedName>
  </definedNames>
  <calcPr fullCalcOnLoad="1"/>
</workbook>
</file>

<file path=xl/sharedStrings.xml><?xml version="1.0" encoding="utf-8"?>
<sst xmlns="http://schemas.openxmlformats.org/spreadsheetml/2006/main" count="216" uniqueCount="175">
  <si>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</si>
  <si>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</si>
  <si>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</si>
  <si>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</si>
  <si>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</si>
  <si>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</si>
  <si>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</si>
  <si>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Власні надходження бюджетних установ</t>
  </si>
  <si>
    <t>Всього доходів загального фонду</t>
  </si>
  <si>
    <t xml:space="preserve"> </t>
  </si>
  <si>
    <t>План на звітний період (тис.грн.)</t>
  </si>
  <si>
    <t xml:space="preserve">     в тому числі:</t>
  </si>
  <si>
    <t>ДОХОДИ  ЗАГАЛЬНОГО ФОНДУ</t>
  </si>
  <si>
    <t>ДОХОДИ  СПЕЦІАЛЬНОГО ФОНДУ</t>
  </si>
  <si>
    <t>Збір за спеціальне використання лісових ресурсів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</si>
  <si>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</si>
  <si>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</si>
  <si>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</si>
  <si>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</si>
  <si>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</si>
  <si>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КРЕДИТУВАННЯ  ЗАГАЛЬНОГО ФОНДУ</t>
  </si>
  <si>
    <t>Всього кредитування загального фонду</t>
  </si>
  <si>
    <t>Державне управління</t>
  </si>
  <si>
    <t>Освіта</t>
  </si>
  <si>
    <t>Охорона здоров'я</t>
  </si>
  <si>
    <t>Соціальний захист, соціальне забезпечення</t>
  </si>
  <si>
    <t>Культура і мистецтво</t>
  </si>
  <si>
    <t>КРЕДИТУВАННЯ  СПЕЦІАЛЬНОГО ФОНДУ</t>
  </si>
  <si>
    <t>Всього кредитування спеціального фонду</t>
  </si>
  <si>
    <t>Фінансування за рахунок коштів єдиного казначейського рахунку</t>
  </si>
  <si>
    <t>Збори та плата за спеціальне використання природних ресурсів</t>
  </si>
  <si>
    <t>Доходи від операцій з капіталом</t>
  </si>
  <si>
    <t>Зміни обсягів бюджетних коштів</t>
  </si>
  <si>
    <t>Розміщення бюджетних коштів на депозитах або придбання цінних паперів</t>
  </si>
  <si>
    <t>Повернення бюджетних коштів з депозитів, надходження внаслідок продажу/пред'явлення цінних паперів</t>
  </si>
  <si>
    <t xml:space="preserve">Зміни обсягів депозитів і цінних паперів, що використовуються для управління ліквідністю </t>
  </si>
  <si>
    <t>На початок року</t>
  </si>
  <si>
    <t>На кінець періоду</t>
  </si>
  <si>
    <t xml:space="preserve">Інші розрахунки </t>
  </si>
  <si>
    <t>План на рік (тис.грн.)</t>
  </si>
  <si>
    <t>Виконання плану на рік (%)</t>
  </si>
  <si>
    <t xml:space="preserve">Виконання плану звітного періоду (%) 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</si>
  <si>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</si>
  <si>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</si>
  <si>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</si>
  <si>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Інші розрахунки</t>
  </si>
  <si>
    <t>ФІНАНСУВАННЯ ЗАГАЛЬНОГО ФОНДУ</t>
  </si>
  <si>
    <t>Всього фінансування загального фонду</t>
  </si>
  <si>
    <t>Всього фінансування спеціального фонду</t>
  </si>
  <si>
    <t>ФІНАНСУВАННЯ СПЕЦІАЛЬНОГО ФОНДУ</t>
  </si>
  <si>
    <t>Iншi неподаткові надходження</t>
  </si>
  <si>
    <t>Виконано за звітний період (тис.грн.)</t>
  </si>
  <si>
    <t>Офіційні трансферти</t>
  </si>
  <si>
    <t>Разом власних доходів</t>
  </si>
  <si>
    <t>19000000</t>
  </si>
  <si>
    <t>Інші податки та збори</t>
  </si>
  <si>
    <t>41033900</t>
  </si>
  <si>
    <t>Освітня субвенція з державного бюджету місцевим бюджетам</t>
  </si>
  <si>
    <t>41034200</t>
  </si>
  <si>
    <t>Медична субвенція з державного бюджету місцевим бюджетам</t>
  </si>
  <si>
    <t xml:space="preserve">Податок та збір на доходи фізичних осіб  </t>
  </si>
  <si>
    <t>602304</t>
  </si>
  <si>
    <t>0100</t>
  </si>
  <si>
    <t>1000</t>
  </si>
  <si>
    <t>2000</t>
  </si>
  <si>
    <t>3000</t>
  </si>
  <si>
    <t>4000</t>
  </si>
  <si>
    <t>6000</t>
  </si>
  <si>
    <t>Житлово-комунальне господарство</t>
  </si>
  <si>
    <t>7000</t>
  </si>
  <si>
    <t>14040000</t>
  </si>
  <si>
    <t>18010000</t>
  </si>
  <si>
    <t>18050000</t>
  </si>
  <si>
    <t>Податок на майно</t>
  </si>
  <si>
    <t>Єдиний податок</t>
  </si>
  <si>
    <t>14020000</t>
  </si>
  <si>
    <t>Акцизний податок з вироблених в Україні підакцизних товарів (продукції)</t>
  </si>
  <si>
    <t>14030000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</si>
  <si>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</si>
  <si>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</si>
  <si>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14000000</t>
  </si>
  <si>
    <t>Внутрішні податки на товари та послуги  </t>
  </si>
  <si>
    <t>18000000</t>
  </si>
  <si>
    <t>Місцеві податки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</si>
  <si>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</si>
  <si>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</si>
  <si>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Адміністративні штрафи та інші санкції 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</si>
  <si>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</si>
  <si>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</si>
  <si>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 xml:space="preserve">Кошти від продажу землі </t>
  </si>
  <si>
    <t>3240</t>
  </si>
  <si>
    <t>Організація та проведення громадських робіт</t>
  </si>
  <si>
    <t>4030</t>
  </si>
  <si>
    <t>Мистецькі заходи</t>
  </si>
  <si>
    <t>Охорона та раціональне використання природних ресурсів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</si>
  <si>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</si>
  <si>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</si>
  <si>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5000</t>
  </si>
  <si>
    <t>Фізична культура і спорт</t>
  </si>
  <si>
    <t>Економічна діяльність</t>
  </si>
  <si>
    <t>Інша діяльність</t>
  </si>
  <si>
    <t>0150</t>
  </si>
  <si>
    <t>8311</t>
  </si>
  <si>
    <t>7363</t>
  </si>
  <si>
    <t>0160</t>
  </si>
  <si>
    <t>Надання дошкільної освіти</t>
  </si>
  <si>
    <t>Субвенції з державного бюджету місцевим бюджетам</t>
  </si>
  <si>
    <t>Субвенції з місцевих бюджетів іншим бюджетам</t>
  </si>
  <si>
    <t>8830</t>
  </si>
  <si>
    <t>Надання інших внутрішніх кредитів</t>
  </si>
  <si>
    <t>3210</t>
  </si>
  <si>
    <t>Виконання інвестиційних проектів в рамках здійснення заходів щодо соціально-економічного розвитку окремих територій</t>
  </si>
  <si>
    <t>Забезпечення діяльності інших закладів у сфері освіти</t>
  </si>
  <si>
    <t>Будівництво освітніх установ та закладів</t>
  </si>
  <si>
    <t>13030000</t>
  </si>
  <si>
    <t>Рентна плата за користування надрами </t>
  </si>
  <si>
    <t>41050000</t>
  </si>
  <si>
    <t>Повернення інших внутрішніх кредитів</t>
  </si>
  <si>
    <t>7461</t>
  </si>
  <si>
    <t xml:space="preserve">Утримання та розвиток  автомобільних доріг та дорожньої інфраструктури </t>
  </si>
  <si>
    <t>Організація благоустрою населених пунктів</t>
  </si>
  <si>
    <t>Інші заходи в галузі культури і мистецтва</t>
  </si>
  <si>
    <t>Реверсна дотація</t>
  </si>
  <si>
    <t>Інші дотації з місцевого бюджету</t>
  </si>
  <si>
    <t>0180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</si>
  <si>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</si>
  <si>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Керівництво і управління у відповідній сфері у містах (місті Києві), селищах, селах, об’єднаних територіальних громадах</t>
  </si>
  <si>
    <t>Інша діяльність у сфері державного управління</t>
  </si>
  <si>
    <t>Методичне забезпечення діяльності навчальних закладів</t>
  </si>
  <si>
    <t>Інші програми иа заходи у сфері освіти</t>
  </si>
  <si>
    <t>Надання загальної середньої освіти закладами загальної середньої освіти ( у т. ч.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</si>
  <si>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</si>
  <si>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</si>
  <si>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3121</t>
  </si>
  <si>
    <t>Утримання та забезпечення діяльності центрів соціальних служб для сім`ї, дітей та молоді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</si>
  <si>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</si>
  <si>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</si>
  <si>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палаців і будинків культури, клубів, центрів дозвілля та інших клубних закладів</t>
  </si>
  <si>
    <t>Забезпечення діяльності інших закладів в галузі культури і мистецтва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</si>
  <si>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</si>
  <si>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</si>
  <si>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5011</t>
  </si>
  <si>
    <t>5012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</si>
  <si>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</si>
  <si>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Здійснення заходів із землеустрою</t>
  </si>
  <si>
    <t>Утримання та розвиток автомобільних доріг та дорожньої інфраструктури за рахунок коштів місцевого бюджету</t>
  </si>
  <si>
    <t>Інші заходи у сфері зв`язку, телекомунікації та інформатики</t>
  </si>
  <si>
    <t>Підтримка діяльності готельного господарства</t>
  </si>
  <si>
    <t>Членські внески до асоціацій органів місцевого самоврядування</t>
  </si>
  <si>
    <t>7130</t>
  </si>
  <si>
    <t>7530</t>
  </si>
  <si>
    <t>7621</t>
  </si>
  <si>
    <t>7680</t>
  </si>
  <si>
    <t>Житлово - комунальне господарство</t>
  </si>
  <si>
    <t>Забезпечення діяльності з виробництва, транспортування, постачання теплової енергії</t>
  </si>
  <si>
    <t>Розроблення схем планування та забудови територій (містобудівної документації)</t>
  </si>
  <si>
    <t>Будівництво об`єктів житлово-комунального господарства</t>
  </si>
  <si>
    <t>Будівництво інших об'єктів комунальної власності</t>
  </si>
  <si>
    <t>18030000</t>
  </si>
  <si>
    <t>Туристичний збір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</si>
  <si>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</si>
  <si>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</si>
  <si>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</si>
  <si>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 неподаткові надходження</t>
  </si>
  <si>
    <t>Трансферти, передані з селищного бюджету,в тому числі:</t>
  </si>
  <si>
    <t>Секретар  ради                                                                                                       І.МАРТИНЮК</t>
  </si>
  <si>
    <t>Виконання селищного бюджету по спеціальному фонду за I півріччя 2020 року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</si>
  <si>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</si>
  <si>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</si>
  <si>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Виконання селищного бюджету по загальному фонду  за I півріччя  2020 року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</si>
  <si>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</si>
  <si>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 xml:space="preserve"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
</t>
  </si>
  <si>
    <t>Централізовані заходи з лікування хворих на цукровий та нецукровий діабет</t>
  </si>
  <si>
    <t xml:space="preserve">Додаток 1                                                                                      до рішення тридцять третьої сесії
сьомого скликання
Срібнянської селищної ради 
27.08.2020 
</t>
  </si>
  <si>
    <t xml:space="preserve">Додаток 2                                                                                      до рішення тридцять треьої сесії
сьомого скликання
Срібнянської селищної ради 
27.08.2020 
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</si>
</sst>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00000"/>
    <numFmt numFmtId="198" formatCode="#,##0.0"/>
    <numFmt numFmtId="199" formatCode="#,##0.000"/>
    <numFmt numFmtId="200" formatCode="#,##0.00000"/>
    <numFmt numFmtId="201" formatCode="#,##0.000000"/>
    <numFmt numFmtId="202" formatCode="#,##0.0000"/>
    <numFmt numFmtId="203" formatCode="#,##0.00_);\-#,##0.00"/>
    <numFmt numFmtId="204" formatCode="#,##0.0000000"/>
    <numFmt numFmtId="205" formatCode="#,##0.00000_);\-#,##0.00000"/>
    <numFmt numFmtId="206" formatCode="[$-FC19]d\ mmmm\ yyyy\ &quot;г.&quot;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color indexed="17"/>
      <name val="Times New Roman"/>
      <family val="1"/>
    </font>
    <font>
      <sz val="14"/>
      <name val="Times New Roman"/>
      <family val="1"/>
    </font>
    <font>
      <sz val="14"/>
      <color indexed="17"/>
      <name val="Times New Roman"/>
      <family val="1"/>
    </font>
    <font>
      <sz val="14"/>
      <color indexed="2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20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4"/>
      <color indexed="10"/>
      <name val="Arial Cyr"/>
      <family val="2"/>
    </font>
    <font>
      <sz val="14"/>
      <color indexed="20"/>
      <name val="Arial Cyr"/>
      <family val="0"/>
    </font>
    <font>
      <sz val="12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 applyProtection="1">
      <alignment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198" fontId="7" fillId="0" borderId="11" xfId="0" applyNumberFormat="1" applyFont="1" applyFill="1" applyBorder="1" applyAlignment="1" applyProtection="1">
      <alignment horizontal="center" vertical="top" wrapText="1"/>
      <protection locked="0"/>
    </xf>
    <xf numFmtId="198" fontId="9" fillId="0" borderId="11" xfId="0" applyNumberFormat="1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horizontal="right" vertical="top" wrapText="1"/>
      <protection locked="0"/>
    </xf>
    <xf numFmtId="198" fontId="10" fillId="0" borderId="0" xfId="0" applyNumberFormat="1" applyFont="1" applyAlignment="1" applyProtection="1">
      <alignment/>
      <protection locked="0"/>
    </xf>
    <xf numFmtId="198" fontId="10" fillId="0" borderId="0" xfId="0" applyNumberFormat="1" applyFont="1" applyFill="1" applyBorder="1" applyAlignment="1" applyProtection="1">
      <alignment vertical="top" wrapText="1"/>
      <protection locked="0"/>
    </xf>
    <xf numFmtId="198" fontId="10" fillId="0" borderId="14" xfId="0" applyNumberFormat="1" applyFont="1" applyFill="1" applyBorder="1" applyAlignment="1" applyProtection="1">
      <alignment horizontal="right"/>
      <protection hidden="1"/>
    </xf>
    <xf numFmtId="198" fontId="10" fillId="0" borderId="15" xfId="0" applyNumberFormat="1" applyFont="1" applyFill="1" applyBorder="1" applyAlignment="1" applyProtection="1">
      <alignment horizontal="right"/>
      <protection hidden="1"/>
    </xf>
    <xf numFmtId="198" fontId="10" fillId="0" borderId="16" xfId="0" applyNumberFormat="1" applyFont="1" applyFill="1" applyBorder="1" applyAlignment="1" applyProtection="1">
      <alignment horizontal="right"/>
      <protection hidden="1"/>
    </xf>
    <xf numFmtId="198" fontId="10" fillId="0" borderId="17" xfId="0" applyNumberFormat="1" applyFont="1" applyFill="1" applyBorder="1" applyAlignment="1" applyProtection="1">
      <alignment horizontal="right"/>
      <protection hidden="1"/>
    </xf>
    <xf numFmtId="0" fontId="15" fillId="0" borderId="0" xfId="0" applyFont="1" applyAlignment="1" applyProtection="1">
      <alignment/>
      <protection locked="0"/>
    </xf>
    <xf numFmtId="0" fontId="10" fillId="0" borderId="17" xfId="0" applyFont="1" applyBorder="1" applyAlignment="1" applyProtection="1">
      <alignment horizontal="left" vertical="top" wrapText="1"/>
      <protection locked="0"/>
    </xf>
    <xf numFmtId="0" fontId="10" fillId="0" borderId="18" xfId="0" applyFont="1" applyBorder="1" applyAlignment="1" applyProtection="1">
      <alignment horizontal="right" vertical="top" wrapText="1"/>
      <protection locked="0"/>
    </xf>
    <xf numFmtId="0" fontId="10" fillId="0" borderId="19" xfId="0" applyFont="1" applyBorder="1" applyAlignment="1" applyProtection="1">
      <alignment horizontal="right" vertical="top" wrapText="1"/>
      <protection locked="0"/>
    </xf>
    <xf numFmtId="0" fontId="10" fillId="33" borderId="12" xfId="0" applyFont="1" applyFill="1" applyBorder="1" applyAlignment="1" applyProtection="1">
      <alignment horizontal="right" vertical="center" wrapText="1"/>
      <protection locked="0"/>
    </xf>
    <xf numFmtId="198" fontId="7" fillId="33" borderId="11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Fill="1" applyBorder="1" applyAlignment="1" applyProtection="1">
      <alignment horizontal="left" vertical="top" wrapText="1"/>
      <protection/>
    </xf>
    <xf numFmtId="198" fontId="10" fillId="0" borderId="17" xfId="0" applyNumberFormat="1" applyFont="1" applyFill="1" applyBorder="1" applyAlignment="1">
      <alignment horizontal="right" wrapText="1" shrinkToFit="1"/>
    </xf>
    <xf numFmtId="0" fontId="7" fillId="0" borderId="12" xfId="0" applyFont="1" applyFill="1" applyBorder="1" applyAlignment="1" applyProtection="1">
      <alignment horizontal="right" vertical="center" wrapText="1"/>
      <protection locked="0"/>
    </xf>
    <xf numFmtId="198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98" fontId="10" fillId="0" borderId="20" xfId="0" applyNumberFormat="1" applyFont="1" applyFill="1" applyBorder="1" applyAlignment="1" applyProtection="1">
      <alignment horizontal="right"/>
      <protection hidden="1"/>
    </xf>
    <xf numFmtId="0" fontId="10" fillId="0" borderId="21" xfId="0" applyFont="1" applyBorder="1" applyAlignment="1" applyProtection="1">
      <alignment horizontal="right" vertical="top" wrapText="1"/>
      <protection locked="0"/>
    </xf>
    <xf numFmtId="198" fontId="10" fillId="0" borderId="22" xfId="0" applyNumberFormat="1" applyFont="1" applyFill="1" applyBorder="1" applyAlignment="1" applyProtection="1">
      <alignment horizontal="right"/>
      <protection hidden="1"/>
    </xf>
    <xf numFmtId="198" fontId="10" fillId="0" borderId="23" xfId="0" applyNumberFormat="1" applyFont="1" applyFill="1" applyBorder="1" applyAlignment="1" applyProtection="1">
      <alignment horizontal="right"/>
      <protection hidden="1"/>
    </xf>
    <xf numFmtId="0" fontId="10" fillId="0" borderId="22" xfId="0" applyFont="1" applyFill="1" applyBorder="1" applyAlignment="1" applyProtection="1">
      <alignment horizontal="left" vertical="top"/>
      <protection hidden="1" locked="0"/>
    </xf>
    <xf numFmtId="197" fontId="7" fillId="33" borderId="12" xfId="0" applyNumberFormat="1" applyFont="1" applyFill="1" applyBorder="1" applyAlignment="1" applyProtection="1">
      <alignment horizontal="center" vertical="center"/>
      <protection hidden="1" locked="0"/>
    </xf>
    <xf numFmtId="198" fontId="7" fillId="33" borderId="11" xfId="0" applyNumberFormat="1" applyFont="1" applyFill="1" applyBorder="1" applyAlignment="1" applyProtection="1">
      <alignment horizontal="right" vertical="center"/>
      <protection hidden="1"/>
    </xf>
    <xf numFmtId="198" fontId="7" fillId="33" borderId="13" xfId="0" applyNumberFormat="1" applyFont="1" applyFill="1" applyBorder="1" applyAlignment="1" applyProtection="1">
      <alignment horizontal="right" vertical="center"/>
      <protection hidden="1"/>
    </xf>
    <xf numFmtId="0" fontId="17" fillId="0" borderId="0" xfId="0" applyFont="1" applyAlignment="1">
      <alignment/>
    </xf>
    <xf numFmtId="197" fontId="16" fillId="0" borderId="24" xfId="0" applyNumberFormat="1" applyFont="1" applyFill="1" applyBorder="1" applyAlignment="1" applyProtection="1">
      <alignment vertical="center" wrapText="1"/>
      <protection hidden="1"/>
    </xf>
    <xf numFmtId="198" fontId="10" fillId="0" borderId="25" xfId="0" applyNumberFormat="1" applyFont="1" applyFill="1" applyBorder="1" applyAlignment="1" applyProtection="1">
      <alignment vertical="center" wrapText="1"/>
      <protection hidden="1"/>
    </xf>
    <xf numFmtId="198" fontId="12" fillId="0" borderId="11" xfId="0" applyNumberFormat="1" applyFont="1" applyFill="1" applyBorder="1" applyAlignment="1" applyProtection="1">
      <alignment vertical="center" wrapText="1"/>
      <protection hidden="1"/>
    </xf>
    <xf numFmtId="198" fontId="17" fillId="0" borderId="0" xfId="0" applyNumberFormat="1" applyFont="1" applyAlignment="1">
      <alignment/>
    </xf>
    <xf numFmtId="198" fontId="10" fillId="0" borderId="26" xfId="0" applyNumberFormat="1" applyFont="1" applyFill="1" applyBorder="1" applyAlignment="1" applyProtection="1">
      <alignment horizontal="right"/>
      <protection hidden="1"/>
    </xf>
    <xf numFmtId="198" fontId="10" fillId="0" borderId="27" xfId="0" applyNumberFormat="1" applyFont="1" applyFill="1" applyBorder="1" applyAlignment="1" applyProtection="1">
      <alignment horizontal="right"/>
      <protection hidden="1"/>
    </xf>
    <xf numFmtId="198" fontId="10" fillId="0" borderId="0" xfId="0" applyNumberFormat="1" applyFont="1" applyFill="1" applyBorder="1" applyAlignment="1" applyProtection="1">
      <alignment horizontal="right"/>
      <protection hidden="1"/>
    </xf>
    <xf numFmtId="198" fontId="10" fillId="0" borderId="27" xfId="0" applyNumberFormat="1" applyFont="1" applyFill="1" applyBorder="1" applyAlignment="1" applyProtection="1">
      <alignment horizontal="right" wrapText="1"/>
      <protection hidden="1"/>
    </xf>
    <xf numFmtId="198" fontId="10" fillId="0" borderId="17" xfId="0" applyNumberFormat="1" applyFont="1" applyFill="1" applyBorder="1" applyAlignment="1" applyProtection="1">
      <alignment horizontal="right" wrapText="1"/>
      <protection hidden="1"/>
    </xf>
    <xf numFmtId="198" fontId="10" fillId="0" borderId="20" xfId="0" applyNumberFormat="1" applyFont="1" applyFill="1" applyBorder="1" applyAlignment="1" applyProtection="1">
      <alignment horizontal="right" wrapText="1"/>
      <protection hidden="1"/>
    </xf>
    <xf numFmtId="198" fontId="18" fillId="0" borderId="0" xfId="0" applyNumberFormat="1" applyFont="1" applyFill="1" applyBorder="1" applyAlignment="1" applyProtection="1">
      <alignment horizontal="right" wrapText="1"/>
      <protection hidden="1"/>
    </xf>
    <xf numFmtId="198" fontId="10" fillId="0" borderId="28" xfId="0" applyNumberFormat="1" applyFont="1" applyFill="1" applyBorder="1" applyAlignment="1" applyProtection="1">
      <alignment horizontal="right"/>
      <protection hidden="1"/>
    </xf>
    <xf numFmtId="198" fontId="10" fillId="0" borderId="29" xfId="0" applyNumberFormat="1" applyFont="1" applyFill="1" applyBorder="1" applyAlignment="1" applyProtection="1">
      <alignment horizontal="right"/>
      <protection hidden="1"/>
    </xf>
    <xf numFmtId="198" fontId="10" fillId="0" borderId="11" xfId="0" applyNumberFormat="1" applyFont="1" applyFill="1" applyBorder="1" applyAlignment="1" applyProtection="1">
      <alignment vertical="center" wrapText="1"/>
      <protection hidden="1"/>
    </xf>
    <xf numFmtId="198" fontId="10" fillId="0" borderId="30" xfId="0" applyNumberFormat="1" applyFont="1" applyFill="1" applyBorder="1" applyAlignment="1" applyProtection="1">
      <alignment horizontal="right"/>
      <protection hidden="1"/>
    </xf>
    <xf numFmtId="198" fontId="18" fillId="0" borderId="0" xfId="0" applyNumberFormat="1" applyFont="1" applyFill="1" applyBorder="1" applyAlignment="1" applyProtection="1">
      <alignment horizontal="right"/>
      <protection hidden="1"/>
    </xf>
    <xf numFmtId="0" fontId="10" fillId="0" borderId="17" xfId="0" applyFont="1" applyFill="1" applyBorder="1" applyAlignment="1">
      <alignment horizontal="left" vertical="top" wrapText="1"/>
    </xf>
    <xf numFmtId="198" fontId="10" fillId="0" borderId="31" xfId="0" applyNumberFormat="1" applyFont="1" applyFill="1" applyBorder="1" applyAlignment="1" applyProtection="1">
      <alignment horizontal="right" wrapText="1"/>
      <protection hidden="1"/>
    </xf>
    <xf numFmtId="198" fontId="10" fillId="0" borderId="0" xfId="0" applyNumberFormat="1" applyFont="1" applyFill="1" applyBorder="1" applyAlignment="1" applyProtection="1">
      <alignment horizontal="right" wrapText="1"/>
      <protection hidden="1"/>
    </xf>
    <xf numFmtId="2" fontId="17" fillId="0" borderId="0" xfId="0" applyNumberFormat="1" applyFont="1" applyAlignment="1">
      <alignment/>
    </xf>
    <xf numFmtId="198" fontId="20" fillId="0" borderId="0" xfId="0" applyNumberFormat="1" applyFont="1" applyAlignment="1">
      <alignment/>
    </xf>
    <xf numFmtId="198" fontId="21" fillId="0" borderId="0" xfId="0" applyNumberFormat="1" applyFont="1" applyFill="1" applyAlignment="1">
      <alignment/>
    </xf>
    <xf numFmtId="200" fontId="21" fillId="0" borderId="0" xfId="0" applyNumberFormat="1" applyFont="1" applyFill="1" applyAlignment="1">
      <alignment/>
    </xf>
    <xf numFmtId="198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196" fontId="21" fillId="0" borderId="0" xfId="0" applyNumberFormat="1" applyFont="1" applyFill="1" applyAlignment="1">
      <alignment/>
    </xf>
    <xf numFmtId="0" fontId="4" fillId="0" borderId="3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6" fillId="0" borderId="17" xfId="0" applyFont="1" applyFill="1" applyBorder="1" applyAlignment="1" applyProtection="1">
      <alignment horizontal="left" vertical="top" wrapText="1"/>
      <protection hidden="1"/>
    </xf>
    <xf numFmtId="0" fontId="16" fillId="0" borderId="16" xfId="0" applyFont="1" applyFill="1" applyBorder="1" applyAlignment="1" applyProtection="1">
      <alignment horizontal="left" vertical="top" wrapText="1"/>
      <protection hidden="1"/>
    </xf>
    <xf numFmtId="197" fontId="16" fillId="0" borderId="33" xfId="0" applyNumberFormat="1" applyFont="1" applyFill="1" applyBorder="1" applyAlignment="1" applyProtection="1">
      <alignment horizontal="right" vertical="top"/>
      <protection hidden="1"/>
    </xf>
    <xf numFmtId="197" fontId="16" fillId="0" borderId="34" xfId="0" applyNumberFormat="1" applyFont="1" applyFill="1" applyBorder="1" applyAlignment="1" applyProtection="1">
      <alignment horizontal="right" vertical="top"/>
      <protection hidden="1"/>
    </xf>
    <xf numFmtId="197" fontId="16" fillId="0" borderId="35" xfId="0" applyNumberFormat="1" applyFont="1" applyFill="1" applyBorder="1" applyAlignment="1" applyProtection="1">
      <alignment horizontal="right" vertical="top"/>
      <protection hidden="1"/>
    </xf>
    <xf numFmtId="197" fontId="16" fillId="0" borderId="34" xfId="0" applyNumberFormat="1" applyFont="1" applyFill="1" applyBorder="1" applyAlignment="1" applyProtection="1">
      <alignment horizontal="right" vertical="top" wrapText="1"/>
      <protection hidden="1"/>
    </xf>
    <xf numFmtId="0" fontId="16" fillId="0" borderId="22" xfId="0" applyFont="1" applyFill="1" applyBorder="1" applyAlignment="1" applyProtection="1">
      <alignment horizontal="left" vertical="top"/>
      <protection hidden="1"/>
    </xf>
    <xf numFmtId="0" fontId="16" fillId="0" borderId="22" xfId="0" applyFont="1" applyFill="1" applyBorder="1" applyAlignment="1" applyProtection="1">
      <alignment horizontal="left" vertical="top" wrapText="1"/>
      <protection hidden="1"/>
    </xf>
    <xf numFmtId="0" fontId="16" fillId="0" borderId="14" xfId="0" applyFont="1" applyFill="1" applyBorder="1" applyAlignment="1" applyProtection="1">
      <alignment horizontal="left" vertical="top" wrapText="1"/>
      <protection hidden="1"/>
    </xf>
    <xf numFmtId="0" fontId="16" fillId="0" borderId="30" xfId="0" applyFont="1" applyFill="1" applyBorder="1" applyAlignment="1" applyProtection="1">
      <alignment horizontal="left" vertical="top" wrapText="1"/>
      <protection hidden="1"/>
    </xf>
    <xf numFmtId="10" fontId="16" fillId="0" borderId="17" xfId="0" applyNumberFormat="1" applyFont="1" applyFill="1" applyBorder="1" applyAlignment="1" applyProtection="1">
      <alignment horizontal="left" vertical="top" wrapText="1"/>
      <protection hidden="1"/>
    </xf>
    <xf numFmtId="0" fontId="17" fillId="0" borderId="0" xfId="0" applyFont="1" applyFill="1" applyAlignment="1">
      <alignment vertical="center"/>
    </xf>
    <xf numFmtId="197" fontId="13" fillId="33" borderId="10" xfId="0" applyNumberFormat="1" applyFont="1" applyFill="1" applyBorder="1" applyAlignment="1" applyProtection="1">
      <alignment horizontal="right" vertical="center" wrapText="1"/>
      <protection hidden="1"/>
    </xf>
    <xf numFmtId="198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97" fontId="7" fillId="33" borderId="10" xfId="0" applyNumberFormat="1" applyFont="1" applyFill="1" applyBorder="1" applyAlignment="1" applyProtection="1">
      <alignment horizontal="right" vertical="center"/>
      <protection hidden="1"/>
    </xf>
    <xf numFmtId="198" fontId="7" fillId="33" borderId="32" xfId="0" applyNumberFormat="1" applyFont="1" applyFill="1" applyBorder="1" applyAlignment="1" applyProtection="1">
      <alignment horizontal="right" vertical="center"/>
      <protection hidden="1"/>
    </xf>
    <xf numFmtId="198" fontId="17" fillId="0" borderId="0" xfId="0" applyNumberFormat="1" applyFont="1" applyFill="1" applyAlignment="1">
      <alignment vertical="center"/>
    </xf>
    <xf numFmtId="197" fontId="16" fillId="0" borderId="10" xfId="0" applyNumberFormat="1" applyFont="1" applyFill="1" applyBorder="1" applyAlignment="1" applyProtection="1">
      <alignment horizontal="right" vertical="center" wrapText="1"/>
      <protection hidden="1"/>
    </xf>
    <xf numFmtId="198" fontId="7" fillId="0" borderId="13" xfId="57" applyNumberFormat="1" applyFont="1" applyFill="1" applyBorder="1" applyAlignment="1">
      <alignment vertical="center" wrapText="1"/>
      <protection/>
    </xf>
    <xf numFmtId="198" fontId="7" fillId="33" borderId="11" xfId="0" applyNumberFormat="1" applyFont="1" applyFill="1" applyBorder="1" applyAlignment="1" applyProtection="1">
      <alignment horizontal="right" vertical="center" wrapText="1"/>
      <protection hidden="1"/>
    </xf>
    <xf numFmtId="198" fontId="7" fillId="33" borderId="13" xfId="0" applyNumberFormat="1" applyFont="1" applyFill="1" applyBorder="1" applyAlignment="1" applyProtection="1">
      <alignment horizontal="right" vertical="center" wrapText="1"/>
      <protection hidden="1"/>
    </xf>
    <xf numFmtId="198" fontId="18" fillId="0" borderId="0" xfId="0" applyNumberFormat="1" applyFont="1" applyFill="1" applyBorder="1" applyAlignment="1" applyProtection="1">
      <alignment horizontal="right" vertical="center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198" fontId="10" fillId="0" borderId="13" xfId="0" applyNumberFormat="1" applyFont="1" applyFill="1" applyBorder="1" applyAlignment="1" applyProtection="1">
      <alignment vertical="center" wrapText="1"/>
      <protection hidden="1"/>
    </xf>
    <xf numFmtId="197" fontId="13" fillId="0" borderId="10" xfId="0" applyNumberFormat="1" applyFont="1" applyFill="1" applyBorder="1" applyAlignment="1" applyProtection="1">
      <alignment horizontal="right" vertical="center" wrapText="1"/>
      <protection hidden="1"/>
    </xf>
    <xf numFmtId="198" fontId="7" fillId="0" borderId="32" xfId="0" applyNumberFormat="1" applyFont="1" applyFill="1" applyBorder="1" applyAlignment="1" applyProtection="1">
      <alignment horizontal="right" vertical="center" wrapText="1"/>
      <protection hidden="1"/>
    </xf>
    <xf numFmtId="198" fontId="7" fillId="0" borderId="36" xfId="0" applyNumberFormat="1" applyFont="1" applyFill="1" applyBorder="1" applyAlignment="1" applyProtection="1">
      <alignment horizontal="right" vertical="center" wrapText="1"/>
      <protection hidden="1"/>
    </xf>
    <xf numFmtId="197" fontId="16" fillId="0" borderId="37" xfId="0" applyNumberFormat="1" applyFont="1" applyFill="1" applyBorder="1" applyAlignment="1" applyProtection="1">
      <alignment horizontal="right" vertical="top" wrapText="1"/>
      <protection hidden="1"/>
    </xf>
    <xf numFmtId="0" fontId="10" fillId="0" borderId="22" xfId="0" applyFont="1" applyFill="1" applyBorder="1" applyAlignment="1" applyProtection="1">
      <alignment horizontal="left" vertical="top" wrapText="1"/>
      <protection/>
    </xf>
    <xf numFmtId="198" fontId="10" fillId="0" borderId="22" xfId="0" applyNumberFormat="1" applyFont="1" applyFill="1" applyBorder="1" applyAlignment="1">
      <alignment horizontal="right" wrapText="1" shrinkToFit="1"/>
    </xf>
    <xf numFmtId="49" fontId="10" fillId="0" borderId="21" xfId="0" applyNumberFormat="1" applyFont="1" applyFill="1" applyBorder="1" applyAlignment="1" applyProtection="1">
      <alignment horizontal="right" vertical="top"/>
      <protection/>
    </xf>
    <xf numFmtId="198" fontId="10" fillId="0" borderId="32" xfId="0" applyNumberFormat="1" applyFont="1" applyFill="1" applyBorder="1" applyAlignment="1" applyProtection="1">
      <alignment vertical="center" wrapText="1"/>
      <protection hidden="1"/>
    </xf>
    <xf numFmtId="198" fontId="10" fillId="0" borderId="38" xfId="0" applyNumberFormat="1" applyFont="1" applyFill="1" applyBorder="1" applyAlignment="1" applyProtection="1">
      <alignment horizontal="right"/>
      <protection hidden="1"/>
    </xf>
    <xf numFmtId="198" fontId="7" fillId="33" borderId="11" xfId="0" applyNumberFormat="1" applyFont="1" applyFill="1" applyBorder="1" applyAlignment="1" applyProtection="1">
      <alignment vertical="center"/>
      <protection hidden="1"/>
    </xf>
    <xf numFmtId="198" fontId="7" fillId="0" borderId="11" xfId="0" applyNumberFormat="1" applyFont="1" applyFill="1" applyBorder="1" applyAlignment="1" applyProtection="1">
      <alignment horizontal="right" vertical="center" wrapText="1"/>
      <protection hidden="1"/>
    </xf>
    <xf numFmtId="198" fontId="10" fillId="0" borderId="28" xfId="0" applyNumberFormat="1" applyFont="1" applyFill="1" applyBorder="1" applyAlignment="1" applyProtection="1">
      <alignment horizontal="right" wrapText="1"/>
      <protection hidden="1"/>
    </xf>
    <xf numFmtId="198" fontId="10" fillId="0" borderId="16" xfId="0" applyNumberFormat="1" applyFont="1" applyFill="1" applyBorder="1" applyAlignment="1" applyProtection="1">
      <alignment horizontal="right" wrapText="1"/>
      <protection hidden="1"/>
    </xf>
    <xf numFmtId="198" fontId="10" fillId="0" borderId="38" xfId="0" applyNumberFormat="1" applyFont="1" applyFill="1" applyBorder="1" applyAlignment="1" applyProtection="1">
      <alignment horizontal="right" wrapText="1"/>
      <protection hidden="1"/>
    </xf>
    <xf numFmtId="198" fontId="10" fillId="0" borderId="30" xfId="0" applyNumberFormat="1" applyFont="1" applyFill="1" applyBorder="1" applyAlignment="1" applyProtection="1">
      <alignment horizontal="right" wrapText="1"/>
      <protection hidden="1"/>
    </xf>
    <xf numFmtId="198" fontId="7" fillId="33" borderId="32" xfId="0" applyNumberFormat="1" applyFont="1" applyFill="1" applyBorder="1" applyAlignment="1" applyProtection="1">
      <alignment horizontal="right" vertical="center" shrinkToFit="1"/>
      <protection hidden="1"/>
    </xf>
    <xf numFmtId="198" fontId="10" fillId="0" borderId="17" xfId="0" applyNumberFormat="1" applyFont="1" applyFill="1" applyBorder="1" applyAlignment="1">
      <alignment horizontal="right"/>
    </xf>
    <xf numFmtId="0" fontId="6" fillId="0" borderId="36" xfId="0" applyFont="1" applyFill="1" applyBorder="1" applyAlignment="1">
      <alignment horizontal="center" vertical="center" wrapText="1"/>
    </xf>
    <xf numFmtId="0" fontId="7" fillId="34" borderId="12" xfId="0" applyNumberFormat="1" applyFont="1" applyFill="1" applyBorder="1" applyAlignment="1" applyProtection="1">
      <alignment horizontal="right" shrinkToFit="1"/>
      <protection/>
    </xf>
    <xf numFmtId="0" fontId="7" fillId="34" borderId="32" xfId="0" applyFont="1" applyFill="1" applyBorder="1" applyAlignment="1" applyProtection="1">
      <alignment horizontal="center" wrapText="1"/>
      <protection/>
    </xf>
    <xf numFmtId="198" fontId="7" fillId="34" borderId="11" xfId="0" applyNumberFormat="1" applyFont="1" applyFill="1" applyBorder="1" applyAlignment="1">
      <alignment horizontal="right" wrapText="1" shrinkToFit="1"/>
    </xf>
    <xf numFmtId="198" fontId="7" fillId="34" borderId="36" xfId="0" applyNumberFormat="1" applyFont="1" applyFill="1" applyBorder="1" applyAlignment="1">
      <alignment horizontal="right" wrapText="1" shrinkToFit="1"/>
    </xf>
    <xf numFmtId="0" fontId="7" fillId="33" borderId="11" xfId="0" applyFont="1" applyFill="1" applyBorder="1" applyAlignment="1" applyProtection="1">
      <alignment horizontal="center" vertical="center" wrapText="1"/>
      <protection hidden="1"/>
    </xf>
    <xf numFmtId="49" fontId="13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3" fillId="33" borderId="11" xfId="0" applyFont="1" applyFill="1" applyBorder="1" applyAlignment="1" applyProtection="1">
      <alignment horizontal="center" vertical="center" wrapText="1"/>
      <protection hidden="1"/>
    </xf>
    <xf numFmtId="0" fontId="7" fillId="33" borderId="11" xfId="0" applyFont="1" applyFill="1" applyBorder="1" applyAlignment="1" applyProtection="1">
      <alignment horizontal="center" vertical="center" wrapText="1"/>
      <protection hidden="1" locked="0"/>
    </xf>
    <xf numFmtId="198" fontId="7" fillId="34" borderId="13" xfId="0" applyNumberFormat="1" applyFont="1" applyFill="1" applyBorder="1" applyAlignment="1">
      <alignment horizontal="right" wrapText="1" shrinkToFit="1"/>
    </xf>
    <xf numFmtId="49" fontId="10" fillId="0" borderId="19" xfId="0" applyNumberFormat="1" applyFont="1" applyFill="1" applyBorder="1" applyAlignment="1" applyProtection="1">
      <alignment horizontal="right" vertical="top" shrinkToFit="1"/>
      <protection/>
    </xf>
    <xf numFmtId="0" fontId="10" fillId="33" borderId="39" xfId="0" applyFont="1" applyFill="1" applyBorder="1" applyAlignment="1" applyProtection="1">
      <alignment horizontal="right" vertical="center"/>
      <protection locked="0"/>
    </xf>
    <xf numFmtId="0" fontId="7" fillId="33" borderId="40" xfId="0" applyFont="1" applyFill="1" applyBorder="1" applyAlignment="1" applyProtection="1">
      <alignment horizontal="center" vertical="center" wrapText="1"/>
      <protection locked="0"/>
    </xf>
    <xf numFmtId="198" fontId="7" fillId="33" borderId="40" xfId="0" applyNumberFormat="1" applyFont="1" applyFill="1" applyBorder="1" applyAlignment="1" applyProtection="1">
      <alignment vertical="center" shrinkToFit="1"/>
      <protection/>
    </xf>
    <xf numFmtId="0" fontId="7" fillId="34" borderId="41" xfId="0" applyNumberFormat="1" applyFont="1" applyFill="1" applyBorder="1" applyAlignment="1" applyProtection="1">
      <alignment horizontal="right" shrinkToFit="1"/>
      <protection/>
    </xf>
    <xf numFmtId="0" fontId="7" fillId="34" borderId="38" xfId="0" applyFont="1" applyFill="1" applyBorder="1" applyAlignment="1" applyProtection="1">
      <alignment horizontal="center" wrapText="1"/>
      <protection/>
    </xf>
    <xf numFmtId="198" fontId="7" fillId="34" borderId="30" xfId="0" applyNumberFormat="1" applyFont="1" applyFill="1" applyBorder="1" applyAlignment="1">
      <alignment horizontal="right" wrapText="1" shrinkToFit="1"/>
    </xf>
    <xf numFmtId="49" fontId="10" fillId="0" borderId="19" xfId="0" applyNumberFormat="1" applyFont="1" applyFill="1" applyBorder="1" applyAlignment="1" applyProtection="1">
      <alignment horizontal="right" vertical="top"/>
      <protection/>
    </xf>
    <xf numFmtId="0" fontId="7" fillId="0" borderId="19" xfId="0" applyFont="1" applyBorder="1" applyAlignment="1" applyProtection="1">
      <alignment horizontal="righ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198" fontId="7" fillId="0" borderId="17" xfId="0" applyNumberFormat="1" applyFont="1" applyFill="1" applyBorder="1" applyAlignment="1" applyProtection="1">
      <alignment wrapText="1"/>
      <protection/>
    </xf>
    <xf numFmtId="198" fontId="7" fillId="0" borderId="17" xfId="0" applyNumberFormat="1" applyFont="1" applyFill="1" applyBorder="1" applyAlignment="1" applyProtection="1">
      <alignment horizontal="right" wrapText="1"/>
      <protection/>
    </xf>
    <xf numFmtId="198" fontId="7" fillId="0" borderId="20" xfId="0" applyNumberFormat="1" applyFont="1" applyFill="1" applyBorder="1" applyAlignment="1" applyProtection="1">
      <alignment horizontal="right" wrapText="1"/>
      <protection/>
    </xf>
    <xf numFmtId="0" fontId="7" fillId="0" borderId="18" xfId="0" applyFont="1" applyBorder="1" applyAlignment="1" applyProtection="1">
      <alignment horizontal="right" vertical="top" wrapText="1"/>
      <protection locked="0"/>
    </xf>
    <xf numFmtId="198" fontId="7" fillId="0" borderId="16" xfId="0" applyNumberFormat="1" applyFont="1" applyFill="1" applyBorder="1" applyAlignment="1" applyProtection="1">
      <alignment wrapText="1"/>
      <protection/>
    </xf>
    <xf numFmtId="49" fontId="13" fillId="33" borderId="40" xfId="0" applyNumberFormat="1" applyFont="1" applyFill="1" applyBorder="1" applyAlignment="1" applyProtection="1">
      <alignment horizontal="center" vertical="center" wrapText="1"/>
      <protection hidden="1"/>
    </xf>
    <xf numFmtId="197" fontId="13" fillId="33" borderId="42" xfId="0" applyNumberFormat="1" applyFont="1" applyFill="1" applyBorder="1" applyAlignment="1" applyProtection="1">
      <alignment horizontal="right" vertical="center" wrapText="1"/>
      <protection hidden="1"/>
    </xf>
    <xf numFmtId="198" fontId="7" fillId="33" borderId="40" xfId="0" applyNumberFormat="1" applyFont="1" applyFill="1" applyBorder="1" applyAlignment="1" applyProtection="1">
      <alignment horizontal="right" vertical="center"/>
      <protection hidden="1"/>
    </xf>
    <xf numFmtId="198" fontId="7" fillId="33" borderId="43" xfId="0" applyNumberFormat="1" applyFont="1" applyFill="1" applyBorder="1" applyAlignment="1" applyProtection="1">
      <alignment horizontal="right" vertical="center"/>
      <protection hidden="1"/>
    </xf>
    <xf numFmtId="198" fontId="7" fillId="33" borderId="44" xfId="0" applyNumberFormat="1" applyFont="1" applyFill="1" applyBorder="1" applyAlignment="1" applyProtection="1">
      <alignment horizontal="right" vertical="center" wrapText="1"/>
      <protection hidden="1"/>
    </xf>
    <xf numFmtId="198" fontId="7" fillId="0" borderId="17" xfId="0" applyNumberFormat="1" applyFont="1" applyFill="1" applyBorder="1" applyAlignment="1" applyProtection="1">
      <alignment horizontal="right"/>
      <protection hidden="1"/>
    </xf>
    <xf numFmtId="198" fontId="10" fillId="35" borderId="17" xfId="0" applyNumberFormat="1" applyFont="1" applyFill="1" applyBorder="1" applyAlignment="1" applyProtection="1">
      <alignment horizontal="right"/>
      <protection hidden="1"/>
    </xf>
    <xf numFmtId="49" fontId="16" fillId="0" borderId="45" xfId="0" applyNumberFormat="1" applyFont="1" applyFill="1" applyBorder="1" applyAlignment="1" applyProtection="1">
      <alignment horizontal="right" vertical="top"/>
      <protection hidden="1"/>
    </xf>
    <xf numFmtId="49" fontId="16" fillId="0" borderId="34" xfId="0" applyNumberFormat="1" applyFont="1" applyFill="1" applyBorder="1" applyAlignment="1" applyProtection="1">
      <alignment horizontal="right" vertical="top"/>
      <protection hidden="1"/>
    </xf>
    <xf numFmtId="198" fontId="12" fillId="0" borderId="46" xfId="0" applyNumberFormat="1" applyFont="1" applyFill="1" applyBorder="1" applyAlignment="1" applyProtection="1">
      <alignment vertical="center" wrapText="1"/>
      <protection hidden="1"/>
    </xf>
    <xf numFmtId="198" fontId="7" fillId="0" borderId="47" xfId="57" applyNumberFormat="1" applyFont="1" applyFill="1" applyBorder="1" applyAlignment="1">
      <alignment vertical="center" wrapText="1"/>
      <protection/>
    </xf>
    <xf numFmtId="198" fontId="16" fillId="0" borderId="48" xfId="0" applyNumberFormat="1" applyFont="1" applyFill="1" applyBorder="1" applyAlignment="1" applyProtection="1">
      <alignment vertical="center" wrapText="1"/>
      <protection hidden="1"/>
    </xf>
    <xf numFmtId="0" fontId="7" fillId="0" borderId="19" xfId="0" applyFont="1" applyFill="1" applyBorder="1" applyAlignment="1" applyProtection="1">
      <alignment horizontal="righ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/>
    </xf>
    <xf numFmtId="198" fontId="7" fillId="0" borderId="17" xfId="0" applyNumberFormat="1" applyFont="1" applyFill="1" applyBorder="1" applyAlignment="1">
      <alignment horizontal="right" wrapText="1" shrinkToFit="1"/>
    </xf>
    <xf numFmtId="0" fontId="7" fillId="0" borderId="16" xfId="0" applyFont="1" applyBorder="1" applyAlignment="1" applyProtection="1">
      <alignment horizontal="left" vertical="top" wrapText="1"/>
      <protection locked="0"/>
    </xf>
    <xf numFmtId="198" fontId="7" fillId="34" borderId="49" xfId="0" applyNumberFormat="1" applyFont="1" applyFill="1" applyBorder="1" applyAlignment="1">
      <alignment horizontal="right" wrapText="1" shrinkToFit="1"/>
    </xf>
    <xf numFmtId="0" fontId="7" fillId="34" borderId="50" xfId="0" applyNumberFormat="1" applyFont="1" applyFill="1" applyBorder="1" applyAlignment="1" applyProtection="1">
      <alignment horizontal="right" shrinkToFit="1"/>
      <protection/>
    </xf>
    <xf numFmtId="0" fontId="7" fillId="34" borderId="25" xfId="0" applyFont="1" applyFill="1" applyBorder="1" applyAlignment="1" applyProtection="1">
      <alignment horizontal="center" wrapText="1"/>
      <protection/>
    </xf>
    <xf numFmtId="198" fontId="7" fillId="34" borderId="51" xfId="0" applyNumberFormat="1" applyFont="1" applyFill="1" applyBorder="1" applyAlignment="1">
      <alignment horizontal="right" wrapText="1" shrinkToFit="1"/>
    </xf>
    <xf numFmtId="198" fontId="7" fillId="35" borderId="17" xfId="0" applyNumberFormat="1" applyFont="1" applyFill="1" applyBorder="1" applyAlignment="1">
      <alignment horizontal="right" wrapText="1" shrinkToFit="1"/>
    </xf>
    <xf numFmtId="0" fontId="10" fillId="0" borderId="16" xfId="0" applyFont="1" applyFill="1" applyBorder="1" applyAlignment="1" applyProtection="1">
      <alignment horizontal="left" vertical="top" wrapText="1"/>
      <protection hidden="1" locked="0"/>
    </xf>
    <xf numFmtId="198" fontId="7" fillId="35" borderId="16" xfId="0" applyNumberFormat="1" applyFont="1" applyFill="1" applyBorder="1" applyAlignment="1">
      <alignment horizontal="right" wrapText="1" shrinkToFit="1"/>
    </xf>
    <xf numFmtId="198" fontId="7" fillId="36" borderId="13" xfId="0" applyNumberFormat="1" applyFont="1" applyFill="1" applyBorder="1" applyAlignment="1">
      <alignment horizontal="right" wrapText="1" shrinkToFit="1"/>
    </xf>
    <xf numFmtId="198" fontId="10" fillId="35" borderId="17" xfId="0" applyNumberFormat="1" applyFont="1" applyFill="1" applyBorder="1" applyAlignment="1">
      <alignment horizontal="right" wrapText="1" shrinkToFit="1"/>
    </xf>
    <xf numFmtId="0" fontId="10" fillId="33" borderId="10" xfId="0" applyFont="1" applyFill="1" applyBorder="1" applyAlignment="1" applyProtection="1">
      <alignment horizontal="right" vertical="center" wrapText="1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hidden="1"/>
    </xf>
    <xf numFmtId="198" fontId="7" fillId="36" borderId="11" xfId="0" applyNumberFormat="1" applyFont="1" applyFill="1" applyBorder="1" applyAlignment="1">
      <alignment horizontal="right" wrapText="1" shrinkToFit="1"/>
    </xf>
    <xf numFmtId="198" fontId="7" fillId="36" borderId="36" xfId="0" applyNumberFormat="1" applyFont="1" applyFill="1" applyBorder="1" applyAlignment="1">
      <alignment horizontal="right" wrapText="1" shrinkToFit="1"/>
    </xf>
    <xf numFmtId="198" fontId="10" fillId="0" borderId="20" xfId="0" applyNumberFormat="1" applyFont="1" applyFill="1" applyBorder="1" applyAlignment="1">
      <alignment horizontal="right" wrapText="1" shrinkToFit="1"/>
    </xf>
    <xf numFmtId="49" fontId="7" fillId="0" borderId="19" xfId="0" applyNumberFormat="1" applyFont="1" applyFill="1" applyBorder="1" applyAlignment="1" applyProtection="1">
      <alignment horizontal="right" vertical="top"/>
      <protection/>
    </xf>
    <xf numFmtId="198" fontId="7" fillId="0" borderId="20" xfId="0" applyNumberFormat="1" applyFont="1" applyFill="1" applyBorder="1" applyAlignment="1">
      <alignment horizontal="right" wrapText="1" shrinkToFit="1"/>
    </xf>
    <xf numFmtId="198" fontId="10" fillId="0" borderId="23" xfId="0" applyNumberFormat="1" applyFont="1" applyFill="1" applyBorder="1" applyAlignment="1">
      <alignment horizontal="right" wrapText="1" shrinkToFit="1"/>
    </xf>
    <xf numFmtId="198" fontId="7" fillId="35" borderId="52" xfId="0" applyNumberFormat="1" applyFont="1" applyFill="1" applyBorder="1" applyAlignment="1">
      <alignment horizontal="right" wrapText="1" shrinkToFit="1"/>
    </xf>
    <xf numFmtId="198" fontId="10" fillId="35" borderId="20" xfId="0" applyNumberFormat="1" applyFont="1" applyFill="1" applyBorder="1" applyAlignment="1">
      <alignment horizontal="right" wrapText="1" shrinkToFit="1"/>
    </xf>
    <xf numFmtId="198" fontId="7" fillId="35" borderId="20" xfId="0" applyNumberFormat="1" applyFont="1" applyFill="1" applyBorder="1" applyAlignment="1">
      <alignment horizontal="right" wrapText="1" shrinkToFit="1"/>
    </xf>
    <xf numFmtId="198" fontId="7" fillId="35" borderId="23" xfId="0" applyNumberFormat="1" applyFont="1" applyFill="1" applyBorder="1" applyAlignment="1">
      <alignment horizontal="right" wrapText="1" shrinkToFit="1"/>
    </xf>
    <xf numFmtId="197" fontId="16" fillId="0" borderId="19" xfId="0" applyNumberFormat="1" applyFont="1" applyFill="1" applyBorder="1" applyAlignment="1" applyProtection="1">
      <alignment horizontal="right" vertical="top"/>
      <protection hidden="1"/>
    </xf>
    <xf numFmtId="198" fontId="7" fillId="0" borderId="17" xfId="0" applyNumberFormat="1" applyFont="1" applyFill="1" applyBorder="1" applyAlignment="1">
      <alignment horizontal="right"/>
    </xf>
    <xf numFmtId="197" fontId="16" fillId="0" borderId="45" xfId="0" applyNumberFormat="1" applyFont="1" applyFill="1" applyBorder="1" applyAlignment="1" applyProtection="1">
      <alignment horizontal="right" vertical="top"/>
      <protection hidden="1"/>
    </xf>
    <xf numFmtId="197" fontId="13" fillId="33" borderId="53" xfId="0" applyNumberFormat="1" applyFont="1" applyFill="1" applyBorder="1" applyAlignment="1" applyProtection="1">
      <alignment horizontal="right" vertical="center" wrapText="1"/>
      <protection hidden="1"/>
    </xf>
    <xf numFmtId="0" fontId="7" fillId="33" borderId="54" xfId="0" applyFont="1" applyFill="1" applyBorder="1" applyAlignment="1" applyProtection="1">
      <alignment horizontal="center" vertical="center" wrapText="1"/>
      <protection hidden="1"/>
    </xf>
    <xf numFmtId="198" fontId="7" fillId="33" borderId="54" xfId="0" applyNumberFormat="1" applyFont="1" applyFill="1" applyBorder="1" applyAlignment="1" applyProtection="1">
      <alignment horizontal="right" vertical="center" wrapText="1"/>
      <protection hidden="1"/>
    </xf>
    <xf numFmtId="198" fontId="7" fillId="33" borderId="55" xfId="0" applyNumberFormat="1" applyFont="1" applyFill="1" applyBorder="1" applyAlignment="1" applyProtection="1">
      <alignment horizontal="right" vertical="center" wrapText="1"/>
      <protection hidden="1"/>
    </xf>
    <xf numFmtId="197" fontId="13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198" fontId="7" fillId="0" borderId="16" xfId="0" applyNumberFormat="1" applyFont="1" applyFill="1" applyBorder="1" applyAlignment="1" applyProtection="1">
      <alignment horizontal="right" vertical="center" wrapText="1"/>
      <protection hidden="1"/>
    </xf>
    <xf numFmtId="198" fontId="7" fillId="0" borderId="52" xfId="0" applyNumberFormat="1" applyFont="1" applyFill="1" applyBorder="1" applyAlignment="1" applyProtection="1">
      <alignment horizontal="right" vertical="center" wrapText="1"/>
      <protection hidden="1"/>
    </xf>
    <xf numFmtId="197" fontId="13" fillId="33" borderId="12" xfId="0" applyNumberFormat="1" applyFont="1" applyFill="1" applyBorder="1" applyAlignment="1" applyProtection="1">
      <alignment horizontal="right" vertical="center" wrapText="1"/>
      <protection hidden="1"/>
    </xf>
    <xf numFmtId="197" fontId="16" fillId="0" borderId="24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198" fontId="10" fillId="0" borderId="51" xfId="0" applyNumberFormat="1" applyFont="1" applyFill="1" applyBorder="1" applyAlignment="1" applyProtection="1">
      <alignment vertical="center" wrapText="1"/>
      <protection hidden="1"/>
    </xf>
    <xf numFmtId="49" fontId="16" fillId="0" borderId="17" xfId="0" applyNumberFormat="1" applyFont="1" applyFill="1" applyBorder="1" applyAlignment="1" applyProtection="1">
      <alignment horizontal="right" vertical="top"/>
      <protection hidden="1"/>
    </xf>
    <xf numFmtId="0" fontId="16" fillId="0" borderId="17" xfId="0" applyFont="1" applyFill="1" applyBorder="1" applyAlignment="1" applyProtection="1">
      <alignment horizontal="left" vertical="top"/>
      <protection hidden="1"/>
    </xf>
    <xf numFmtId="198" fontId="7" fillId="0" borderId="52" xfId="0" applyNumberFormat="1" applyFont="1" applyFill="1" applyBorder="1" applyAlignment="1" applyProtection="1">
      <alignment horizontal="right" wrapText="1"/>
      <protection hidden="1"/>
    </xf>
    <xf numFmtId="49" fontId="13" fillId="0" borderId="45" xfId="0" applyNumberFormat="1" applyFont="1" applyFill="1" applyBorder="1" applyAlignment="1" applyProtection="1">
      <alignment horizontal="right" vertical="top"/>
      <protection hidden="1"/>
    </xf>
    <xf numFmtId="0" fontId="13" fillId="0" borderId="22" xfId="0" applyFont="1" applyFill="1" applyBorder="1" applyAlignment="1" applyProtection="1">
      <alignment horizontal="left" vertical="top"/>
      <protection hidden="1"/>
    </xf>
    <xf numFmtId="198" fontId="7" fillId="0" borderId="26" xfId="0" applyNumberFormat="1" applyFont="1" applyFill="1" applyBorder="1" applyAlignment="1" applyProtection="1">
      <alignment horizontal="right"/>
      <protection hidden="1"/>
    </xf>
    <xf numFmtId="49" fontId="13" fillId="0" borderId="33" xfId="0" applyNumberFormat="1" applyFont="1" applyFill="1" applyBorder="1" applyAlignment="1" applyProtection="1">
      <alignment horizontal="right" vertical="top"/>
      <protection hidden="1"/>
    </xf>
    <xf numFmtId="0" fontId="13" fillId="0" borderId="17" xfId="0" applyFont="1" applyFill="1" applyBorder="1" applyAlignment="1" applyProtection="1">
      <alignment horizontal="left" vertical="top" wrapText="1"/>
      <protection hidden="1"/>
    </xf>
    <xf numFmtId="198" fontId="7" fillId="0" borderId="27" xfId="0" applyNumberFormat="1" applyFont="1" applyFill="1" applyBorder="1" applyAlignment="1" applyProtection="1">
      <alignment horizontal="right"/>
      <protection hidden="1"/>
    </xf>
    <xf numFmtId="198" fontId="7" fillId="0" borderId="20" xfId="0" applyNumberFormat="1" applyFont="1" applyFill="1" applyBorder="1" applyAlignment="1" applyProtection="1">
      <alignment horizontal="right"/>
      <protection hidden="1"/>
    </xf>
    <xf numFmtId="197" fontId="13" fillId="33" borderId="35" xfId="0" applyNumberFormat="1" applyFont="1" applyFill="1" applyBorder="1" applyAlignment="1" applyProtection="1">
      <alignment horizontal="right" vertical="center" wrapText="1"/>
      <protection hidden="1"/>
    </xf>
    <xf numFmtId="49" fontId="13" fillId="33" borderId="14" xfId="0" applyNumberFormat="1" applyFont="1" applyFill="1" applyBorder="1" applyAlignment="1" applyProtection="1">
      <alignment horizontal="center" vertical="center" wrapText="1"/>
      <protection hidden="1"/>
    </xf>
    <xf numFmtId="198" fontId="7" fillId="33" borderId="14" xfId="0" applyNumberFormat="1" applyFont="1" applyFill="1" applyBorder="1" applyAlignment="1" applyProtection="1">
      <alignment horizontal="right" vertical="center"/>
      <protection hidden="1"/>
    </xf>
    <xf numFmtId="198" fontId="7" fillId="33" borderId="15" xfId="0" applyNumberFormat="1" applyFont="1" applyFill="1" applyBorder="1" applyAlignment="1" applyProtection="1">
      <alignment horizontal="right" vertical="center"/>
      <protection hidden="1"/>
    </xf>
    <xf numFmtId="197" fontId="16" fillId="0" borderId="17" xfId="0" applyNumberFormat="1" applyFont="1" applyFill="1" applyBorder="1" applyAlignment="1" applyProtection="1">
      <alignment horizontal="right" vertical="top" wrapText="1"/>
      <protection hidden="1"/>
    </xf>
    <xf numFmtId="198" fontId="19" fillId="0" borderId="17" xfId="0" applyNumberFormat="1" applyFont="1" applyFill="1" applyBorder="1" applyAlignment="1" applyProtection="1">
      <alignment horizontal="right" wrapText="1"/>
      <protection hidden="1"/>
    </xf>
    <xf numFmtId="49" fontId="16" fillId="0" borderId="17" xfId="0" applyNumberFormat="1" applyFont="1" applyFill="1" applyBorder="1" applyAlignment="1" applyProtection="1">
      <alignment horizontal="right" vertical="top" wrapText="1"/>
      <protection hidden="1"/>
    </xf>
    <xf numFmtId="0" fontId="10" fillId="35" borderId="17" xfId="0" applyFont="1" applyFill="1" applyBorder="1" applyAlignment="1">
      <alignment wrapText="1"/>
    </xf>
    <xf numFmtId="49" fontId="16" fillId="35" borderId="17" xfId="0" applyNumberFormat="1" applyFont="1" applyFill="1" applyBorder="1" applyAlignment="1" applyProtection="1">
      <alignment horizontal="right" vertical="top" wrapText="1"/>
      <protection hidden="1"/>
    </xf>
    <xf numFmtId="10" fontId="16" fillId="35" borderId="17" xfId="0" applyNumberFormat="1" applyFont="1" applyFill="1" applyBorder="1" applyAlignment="1" applyProtection="1">
      <alignment horizontal="left" vertical="top" wrapText="1"/>
      <protection hidden="1"/>
    </xf>
    <xf numFmtId="198" fontId="10" fillId="35" borderId="17" xfId="0" applyNumberFormat="1" applyFont="1" applyFill="1" applyBorder="1" applyAlignment="1" applyProtection="1">
      <alignment horizontal="right" wrapText="1"/>
      <protection hidden="1"/>
    </xf>
    <xf numFmtId="49" fontId="16" fillId="35" borderId="37" xfId="0" applyNumberFormat="1" applyFont="1" applyFill="1" applyBorder="1" applyAlignment="1" applyProtection="1">
      <alignment horizontal="right" vertical="top"/>
      <protection hidden="1"/>
    </xf>
    <xf numFmtId="0" fontId="16" fillId="35" borderId="3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Alignment="1" applyProtection="1">
      <alignment vertical="top" wrapText="1"/>
      <protection locked="0"/>
    </xf>
    <xf numFmtId="1" fontId="16" fillId="0" borderId="17" xfId="0" applyNumberFormat="1" applyFont="1" applyFill="1" applyBorder="1" applyAlignment="1" applyProtection="1">
      <alignment horizontal="right" vertical="top" wrapText="1"/>
      <protection hidden="1"/>
    </xf>
    <xf numFmtId="0" fontId="10" fillId="0" borderId="17" xfId="0" applyFont="1" applyFill="1" applyBorder="1" applyAlignment="1">
      <alignment horizontal="left" vertical="center" wrapText="1"/>
    </xf>
    <xf numFmtId="2" fontId="61" fillId="0" borderId="17" xfId="55" applyNumberFormat="1" applyFont="1" applyBorder="1" applyAlignment="1" quotePrefix="1">
      <alignment horizontal="left" vertical="center" wrapText="1"/>
      <protection/>
    </xf>
    <xf numFmtId="49" fontId="13" fillId="0" borderId="24" xfId="0" applyNumberFormat="1" applyFont="1" applyFill="1" applyBorder="1" applyAlignment="1" applyProtection="1">
      <alignment horizontal="right" vertical="top"/>
      <protection hidden="1"/>
    </xf>
    <xf numFmtId="0" fontId="13" fillId="0" borderId="51" xfId="0" applyFont="1" applyFill="1" applyBorder="1" applyAlignment="1" applyProtection="1">
      <alignment horizontal="left" vertical="top"/>
      <protection hidden="1"/>
    </xf>
    <xf numFmtId="198" fontId="7" fillId="0" borderId="25" xfId="0" applyNumberFormat="1" applyFont="1" applyFill="1" applyBorder="1" applyAlignment="1" applyProtection="1">
      <alignment horizontal="right"/>
      <protection hidden="1"/>
    </xf>
    <xf numFmtId="198" fontId="7" fillId="0" borderId="14" xfId="0" applyNumberFormat="1" applyFont="1" applyFill="1" applyBorder="1" applyAlignment="1" applyProtection="1">
      <alignment horizontal="right"/>
      <protection hidden="1"/>
    </xf>
    <xf numFmtId="198" fontId="7" fillId="0" borderId="49" xfId="0" applyNumberFormat="1" applyFont="1" applyFill="1" applyBorder="1" applyAlignment="1" applyProtection="1">
      <alignment horizontal="right"/>
      <protection hidden="1"/>
    </xf>
    <xf numFmtId="0" fontId="10" fillId="0" borderId="17" xfId="58" applyFont="1" applyFill="1" applyBorder="1" applyAlignment="1" applyProtection="1">
      <alignment horizontal="left" vertical="center" wrapText="1"/>
      <protection/>
    </xf>
    <xf numFmtId="198" fontId="7" fillId="0" borderId="23" xfId="0" applyNumberFormat="1" applyFont="1" applyFill="1" applyBorder="1" applyAlignment="1" applyProtection="1">
      <alignment horizontal="right"/>
      <protection hidden="1"/>
    </xf>
    <xf numFmtId="0" fontId="10" fillId="0" borderId="56" xfId="0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right" vertical="center" wrapText="1"/>
    </xf>
    <xf numFmtId="0" fontId="10" fillId="0" borderId="57" xfId="0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horizontal="right" vertical="center" wrapText="1"/>
    </xf>
    <xf numFmtId="2" fontId="61" fillId="0" borderId="17" xfId="55" applyNumberFormat="1" applyFont="1" applyBorder="1" applyAlignment="1" quotePrefix="1">
      <alignment vertical="center" wrapText="1"/>
      <protection/>
    </xf>
    <xf numFmtId="0" fontId="13" fillId="0" borderId="22" xfId="0" applyFont="1" applyFill="1" applyBorder="1" applyAlignment="1" applyProtection="1">
      <alignment horizontal="left" vertical="top" wrapText="1"/>
      <protection hidden="1"/>
    </xf>
    <xf numFmtId="2" fontId="61" fillId="0" borderId="17" xfId="54" applyNumberFormat="1" applyFont="1" applyBorder="1" applyAlignment="1" quotePrefix="1">
      <alignment horizontal="left" vertical="center" wrapText="1"/>
      <protection/>
    </xf>
    <xf numFmtId="2" fontId="61" fillId="0" borderId="17" xfId="56" applyNumberFormat="1" applyFont="1" applyBorder="1" applyAlignment="1" quotePrefix="1">
      <alignment horizontal="left" vertical="center" wrapText="1"/>
      <protection/>
    </xf>
    <xf numFmtId="0" fontId="10" fillId="0" borderId="17" xfId="0" applyFont="1" applyFill="1" applyBorder="1" applyAlignment="1">
      <alignment horizontal="left" vertical="center"/>
    </xf>
    <xf numFmtId="0" fontId="61" fillId="0" borderId="17" xfId="54" applyFont="1" applyBorder="1" applyAlignment="1" quotePrefix="1">
      <alignment horizontal="right" vertical="center" wrapText="1"/>
      <protection/>
    </xf>
    <xf numFmtId="0" fontId="61" fillId="0" borderId="17" xfId="56" applyFont="1" applyBorder="1" applyAlignment="1" quotePrefix="1">
      <alignment horizontal="right" vertical="center" wrapText="1"/>
      <protection/>
    </xf>
    <xf numFmtId="4" fontId="61" fillId="0" borderId="17" xfId="53" applyNumberFormat="1" applyFont="1" applyBorder="1" applyAlignment="1" quotePrefix="1">
      <alignment vertical="center" wrapText="1"/>
      <protection/>
    </xf>
    <xf numFmtId="0" fontId="8" fillId="0" borderId="0" xfId="0" applyFont="1" applyAlignment="1" applyProtection="1">
      <alignment vertical="top" wrapText="1" shrinkToFit="1"/>
      <protection locked="0"/>
    </xf>
    <xf numFmtId="0" fontId="8" fillId="0" borderId="58" xfId="0" applyFont="1" applyBorder="1" applyAlignment="1" applyProtection="1">
      <alignment horizontal="center" vertical="top" wrapText="1" shrinkToFit="1"/>
      <protection locked="0"/>
    </xf>
    <xf numFmtId="0" fontId="7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 horizontal="right" vertical="center" wrapText="1"/>
    </xf>
    <xf numFmtId="0" fontId="10" fillId="0" borderId="17" xfId="0" applyFont="1" applyBorder="1" applyAlignment="1">
      <alignment horizontal="right"/>
    </xf>
    <xf numFmtId="0" fontId="7" fillId="0" borderId="22" xfId="0" applyFont="1" applyFill="1" applyBorder="1" applyAlignment="1">
      <alignment horizontal="left" vertical="center" wrapText="1"/>
    </xf>
    <xf numFmtId="2" fontId="10" fillId="0" borderId="17" xfId="0" applyNumberFormat="1" applyFont="1" applyBorder="1" applyAlignment="1" quotePrefix="1">
      <alignment horizontal="left" vertical="center" wrapText="1"/>
    </xf>
    <xf numFmtId="0" fontId="7" fillId="0" borderId="22" xfId="0" applyFont="1" applyFill="1" applyBorder="1" applyAlignment="1">
      <alignment horizontal="right" vertical="center" wrapText="1"/>
    </xf>
    <xf numFmtId="2" fontId="10" fillId="0" borderId="17" xfId="0" applyNumberFormat="1" applyFont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right" vertical="center" wrapText="1"/>
    </xf>
    <xf numFmtId="1" fontId="16" fillId="0" borderId="33" xfId="0" applyNumberFormat="1" applyFont="1" applyFill="1" applyBorder="1" applyAlignment="1" applyProtection="1">
      <alignment horizontal="right" vertical="top" wrapText="1"/>
      <protection hidden="1"/>
    </xf>
    <xf numFmtId="0" fontId="7" fillId="0" borderId="0" xfId="0" applyFont="1" applyAlignment="1">
      <alignment/>
    </xf>
    <xf numFmtId="0" fontId="61" fillId="0" borderId="17" xfId="53" applyFont="1" applyBorder="1" applyAlignment="1">
      <alignment wrapText="1"/>
      <protection/>
    </xf>
    <xf numFmtId="198" fontId="10" fillId="0" borderId="17" xfId="0" applyNumberFormat="1" applyFont="1" applyFill="1" applyBorder="1" applyAlignment="1" applyProtection="1">
      <alignment horizontal="right" wrapText="1"/>
      <protection/>
    </xf>
    <xf numFmtId="198" fontId="10" fillId="0" borderId="20" xfId="0" applyNumberFormat="1" applyFont="1" applyFill="1" applyBorder="1" applyAlignment="1" applyProtection="1">
      <alignment horizontal="right" wrapText="1"/>
      <protection/>
    </xf>
    <xf numFmtId="0" fontId="61" fillId="0" borderId="17" xfId="53" applyFont="1" applyBorder="1">
      <alignment/>
      <protection/>
    </xf>
    <xf numFmtId="198" fontId="61" fillId="0" borderId="17" xfId="53" applyNumberFormat="1" applyFont="1" applyBorder="1">
      <alignment/>
      <protection/>
    </xf>
    <xf numFmtId="198" fontId="62" fillId="0" borderId="17" xfId="53" applyNumberFormat="1" applyFont="1" applyBorder="1">
      <alignment/>
      <protection/>
    </xf>
    <xf numFmtId="196" fontId="55" fillId="0" borderId="17" xfId="53" applyNumberFormat="1" applyBorder="1">
      <alignment/>
      <protection/>
    </xf>
    <xf numFmtId="196" fontId="61" fillId="0" borderId="17" xfId="53" applyNumberFormat="1" applyFont="1" applyBorder="1">
      <alignment/>
      <protection/>
    </xf>
    <xf numFmtId="0" fontId="62" fillId="0" borderId="17" xfId="53" applyFont="1" applyBorder="1">
      <alignment/>
      <protection/>
    </xf>
    <xf numFmtId="0" fontId="62" fillId="0" borderId="17" xfId="53" applyFont="1" applyBorder="1" applyAlignment="1">
      <alignment/>
      <protection/>
    </xf>
    <xf numFmtId="196" fontId="63" fillId="0" borderId="17" xfId="53" applyNumberFormat="1" applyFont="1" applyBorder="1">
      <alignment/>
      <protection/>
    </xf>
    <xf numFmtId="196" fontId="62" fillId="0" borderId="17" xfId="53" applyNumberFormat="1" applyFont="1" applyBorder="1">
      <alignment/>
      <protection/>
    </xf>
    <xf numFmtId="196" fontId="55" fillId="0" borderId="54" xfId="53" applyNumberFormat="1" applyBorder="1">
      <alignment/>
      <protection/>
    </xf>
    <xf numFmtId="196" fontId="61" fillId="0" borderId="54" xfId="53" applyNumberFormat="1" applyFont="1" applyBorder="1">
      <alignment/>
      <protection/>
    </xf>
    <xf numFmtId="198" fontId="7" fillId="35" borderId="55" xfId="0" applyNumberFormat="1" applyFont="1" applyFill="1" applyBorder="1" applyAlignment="1">
      <alignment horizontal="right" wrapText="1" shrinkToFit="1"/>
    </xf>
    <xf numFmtId="198" fontId="61" fillId="0" borderId="14" xfId="53" applyNumberFormat="1" applyFont="1" applyBorder="1">
      <alignment/>
      <protection/>
    </xf>
    <xf numFmtId="0" fontId="61" fillId="0" borderId="14" xfId="53" applyFont="1" applyBorder="1" applyAlignment="1">
      <alignment vertical="center" wrapText="1"/>
      <protection/>
    </xf>
    <xf numFmtId="0" fontId="10" fillId="0" borderId="59" xfId="0" applyFont="1" applyFill="1" applyBorder="1" applyAlignment="1">
      <alignment horizontal="right" vertical="center" wrapText="1"/>
    </xf>
    <xf numFmtId="0" fontId="7" fillId="0" borderId="59" xfId="0" applyFont="1" applyFill="1" applyBorder="1" applyAlignment="1">
      <alignment horizontal="right" vertical="center" wrapText="1"/>
    </xf>
    <xf numFmtId="198" fontId="7" fillId="0" borderId="17" xfId="0" applyNumberFormat="1" applyFont="1" applyBorder="1" applyAlignment="1">
      <alignment/>
    </xf>
    <xf numFmtId="198" fontId="7" fillId="0" borderId="17" xfId="0" applyNumberFormat="1" applyFont="1" applyFill="1" applyBorder="1" applyAlignment="1" applyProtection="1">
      <alignment horizontal="right" wrapText="1"/>
      <protection hidden="1"/>
    </xf>
    <xf numFmtId="198" fontId="10" fillId="0" borderId="52" xfId="0" applyNumberFormat="1" applyFont="1" applyFill="1" applyBorder="1" applyAlignment="1" applyProtection="1">
      <alignment horizontal="right" wrapText="1"/>
      <protection hidden="1"/>
    </xf>
    <xf numFmtId="0" fontId="8" fillId="0" borderId="58" xfId="0" applyFont="1" applyBorder="1" applyAlignment="1" applyProtection="1">
      <alignment horizontal="center" vertical="top" wrapText="1" shrinkToFit="1"/>
      <protection locked="0"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top" wrapText="1" shrinkToFi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5" xfId="56"/>
    <cellStyle name="Обычный_Dod5kochtor" xfId="57"/>
    <cellStyle name="Обычный_ZV1PIV98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1"/>
  <sheetViews>
    <sheetView showZeros="0"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A3" sqref="A3:E3"/>
    </sheetView>
  </sheetViews>
  <sheetFormatPr defaultColWidth="9.00390625" defaultRowHeight="12.75"/>
  <cols>
    <col min="1" max="1" width="12.125" style="41" customWidth="1"/>
    <col min="2" max="2" width="107.875" style="41" customWidth="1"/>
    <col min="3" max="3" width="13.375" style="41" customWidth="1"/>
    <col min="4" max="4" width="15.125" style="68" customWidth="1"/>
    <col min="5" max="5" width="13.00390625" style="41" customWidth="1"/>
    <col min="6" max="6" width="14.25390625" style="41" customWidth="1"/>
    <col min="7" max="7" width="13.875" style="41" customWidth="1"/>
    <col min="8" max="16384" width="9.125" style="41" customWidth="1"/>
  </cols>
  <sheetData>
    <row r="1" spans="3:7" s="6" customFormat="1" ht="18.75" customHeight="1">
      <c r="C1" s="279" t="s">
        <v>174</v>
      </c>
      <c r="D1" s="279"/>
      <c r="E1" s="279"/>
      <c r="F1" s="279"/>
      <c r="G1" s="219"/>
    </row>
    <row r="2" spans="3:7" s="6" customFormat="1" ht="80.25" customHeight="1">
      <c r="C2" s="279"/>
      <c r="D2" s="279"/>
      <c r="E2" s="279"/>
      <c r="F2" s="279"/>
      <c r="G2" s="219"/>
    </row>
    <row r="3" spans="1:7" s="6" customFormat="1" ht="27.75" customHeight="1" thickBot="1">
      <c r="A3" s="278" t="s">
        <v>166</v>
      </c>
      <c r="B3" s="278"/>
      <c r="C3" s="278"/>
      <c r="D3" s="278"/>
      <c r="E3" s="278"/>
      <c r="F3" s="242"/>
      <c r="G3" s="242"/>
    </row>
    <row r="4" spans="1:7" s="6" customFormat="1" ht="27.75" customHeight="1" thickBot="1">
      <c r="A4" s="243"/>
      <c r="B4" s="243"/>
      <c r="C4" s="243"/>
      <c r="D4" s="243"/>
      <c r="E4" s="243"/>
      <c r="F4" s="242"/>
      <c r="G4" s="242"/>
    </row>
    <row r="5" spans="1:5" s="73" customFormat="1" ht="69" customHeight="1" thickBot="1">
      <c r="A5" s="1" t="s">
        <v>0</v>
      </c>
      <c r="B5" s="3" t="s">
        <v>1</v>
      </c>
      <c r="C5" s="71" t="s">
        <v>39</v>
      </c>
      <c r="D5" s="72" t="s">
        <v>51</v>
      </c>
      <c r="E5" s="98" t="s">
        <v>40</v>
      </c>
    </row>
    <row r="6" spans="1:5" s="28" customFormat="1" ht="26.25" customHeight="1" thickBot="1">
      <c r="A6" s="31"/>
      <c r="B6" s="10" t="s">
        <v>13</v>
      </c>
      <c r="C6" s="32"/>
      <c r="D6" s="32"/>
      <c r="E6" s="99">
        <f aca="true" t="shared" si="0" ref="E6:E19">IF(C6=0,"",$D6/C6*100)</f>
      </c>
    </row>
    <row r="7" spans="1:5" s="6" customFormat="1" ht="23.25" customHeight="1">
      <c r="A7" s="161">
        <v>10000000</v>
      </c>
      <c r="B7" s="162" t="s">
        <v>2</v>
      </c>
      <c r="C7" s="163">
        <f>SUM(C8)</f>
        <v>54.1</v>
      </c>
      <c r="D7" s="163">
        <f>SUM(D8)</f>
        <v>34.4</v>
      </c>
      <c r="E7" s="160">
        <f t="shared" si="0"/>
        <v>63.58595194085027</v>
      </c>
    </row>
    <row r="8" spans="1:5" s="6" customFormat="1" ht="18.75">
      <c r="A8" s="128" t="s">
        <v>54</v>
      </c>
      <c r="B8" s="29" t="s">
        <v>55</v>
      </c>
      <c r="C8" s="30">
        <f>C9</f>
        <v>54.1</v>
      </c>
      <c r="D8" s="30">
        <f>D9</f>
        <v>34.4</v>
      </c>
      <c r="E8" s="175">
        <f t="shared" si="0"/>
        <v>63.58595194085027</v>
      </c>
    </row>
    <row r="9" spans="1:5" s="6" customFormat="1" ht="19.5" thickBot="1">
      <c r="A9" s="107">
        <v>19010000</v>
      </c>
      <c r="B9" s="105" t="s">
        <v>15</v>
      </c>
      <c r="C9" s="263">
        <v>54.1</v>
      </c>
      <c r="D9" s="263">
        <v>34.4</v>
      </c>
      <c r="E9" s="180">
        <f t="shared" si="0"/>
        <v>63.58595194085027</v>
      </c>
    </row>
    <row r="10" spans="1:5" s="6" customFormat="1" ht="22.5" customHeight="1">
      <c r="A10" s="161">
        <v>20000000</v>
      </c>
      <c r="B10" s="162" t="s">
        <v>4</v>
      </c>
      <c r="C10" s="163">
        <f>C11+C13</f>
        <v>953.45</v>
      </c>
      <c r="D10" s="163">
        <f>D11+D13</f>
        <v>816.8262</v>
      </c>
      <c r="E10" s="160">
        <f t="shared" si="0"/>
        <v>85.670585767476</v>
      </c>
    </row>
    <row r="11" spans="1:5" s="6" customFormat="1" ht="18.75">
      <c r="A11" s="128">
        <v>24000000</v>
      </c>
      <c r="B11" s="29" t="s">
        <v>50</v>
      </c>
      <c r="C11" s="30">
        <f>SUM(C12)</f>
        <v>0</v>
      </c>
      <c r="D11" s="30">
        <f>D12</f>
        <v>18.4262</v>
      </c>
      <c r="E11" s="179">
        <f t="shared" si="0"/>
      </c>
    </row>
    <row r="12" spans="1:5" s="6" customFormat="1" ht="18.75">
      <c r="A12" s="135">
        <v>24060000</v>
      </c>
      <c r="B12" s="29" t="s">
        <v>6</v>
      </c>
      <c r="C12" s="263">
        <v>0</v>
      </c>
      <c r="D12" s="263">
        <v>18.4262</v>
      </c>
      <c r="E12" s="179">
        <f t="shared" si="0"/>
      </c>
    </row>
    <row r="13" spans="1:5" s="6" customFormat="1" ht="19.5" thickBot="1">
      <c r="A13" s="34">
        <v>25000000</v>
      </c>
      <c r="B13" s="37" t="s">
        <v>7</v>
      </c>
      <c r="C13" s="263">
        <v>953.45</v>
      </c>
      <c r="D13" s="263">
        <v>798.4</v>
      </c>
      <c r="E13" s="180">
        <f t="shared" si="0"/>
        <v>83.73800409040851</v>
      </c>
    </row>
    <row r="14" spans="1:5" s="6" customFormat="1" ht="24" customHeight="1" thickBot="1">
      <c r="A14" s="119">
        <v>30000000</v>
      </c>
      <c r="B14" s="120" t="s">
        <v>31</v>
      </c>
      <c r="C14" s="121">
        <f>+C15</f>
        <v>0</v>
      </c>
      <c r="D14" s="121">
        <f>+D15</f>
        <v>6.6655</v>
      </c>
      <c r="E14" s="127">
        <f t="shared" si="0"/>
      </c>
    </row>
    <row r="15" spans="1:5" s="6" customFormat="1" ht="18.75">
      <c r="A15" s="24">
        <v>33010000</v>
      </c>
      <c r="B15" s="165" t="s">
        <v>89</v>
      </c>
      <c r="C15" s="262">
        <v>0</v>
      </c>
      <c r="D15" s="263">
        <v>6.6655</v>
      </c>
      <c r="E15" s="177">
        <f t="shared" si="0"/>
      </c>
    </row>
    <row r="16" spans="1:5" s="6" customFormat="1" ht="18.75">
      <c r="A16" s="264">
        <v>50000000</v>
      </c>
      <c r="B16" s="265" t="s">
        <v>167</v>
      </c>
      <c r="C16" s="266">
        <f>C17</f>
        <v>0</v>
      </c>
      <c r="D16" s="267">
        <f>D17</f>
        <v>10.9</v>
      </c>
      <c r="E16" s="179"/>
    </row>
    <row r="17" spans="1:5" s="6" customFormat="1" ht="38.25" thickBot="1">
      <c r="A17" s="259">
        <v>50110000</v>
      </c>
      <c r="B17" s="256" t="s">
        <v>168</v>
      </c>
      <c r="C17" s="268"/>
      <c r="D17" s="269">
        <v>10.9</v>
      </c>
      <c r="E17" s="270"/>
    </row>
    <row r="18" spans="1:5" s="28" customFormat="1" ht="25.5" customHeight="1" thickBot="1">
      <c r="A18" s="26"/>
      <c r="B18" s="123" t="s">
        <v>53</v>
      </c>
      <c r="C18" s="27">
        <f>C7+C10+C15+C16</f>
        <v>1007.5500000000001</v>
      </c>
      <c r="D18" s="27">
        <f>D7+D10+D15+D16</f>
        <v>868.7916999999999</v>
      </c>
      <c r="E18" s="167">
        <f t="shared" si="0"/>
        <v>86.22814748647708</v>
      </c>
    </row>
    <row r="19" spans="1:5" s="28" customFormat="1" ht="27.75" customHeight="1" thickBot="1">
      <c r="A19" s="38"/>
      <c r="B19" s="126" t="s">
        <v>17</v>
      </c>
      <c r="C19" s="110">
        <f>C18</f>
        <v>1007.5500000000001</v>
      </c>
      <c r="D19" s="110">
        <f>D18</f>
        <v>868.7916999999999</v>
      </c>
      <c r="E19" s="40">
        <f t="shared" si="0"/>
        <v>86.22814748647708</v>
      </c>
    </row>
    <row r="20" spans="1:5" s="88" customFormat="1" ht="22.5" customHeight="1" thickBot="1">
      <c r="A20" s="193"/>
      <c r="B20" s="194" t="s">
        <v>19</v>
      </c>
      <c r="C20" s="43"/>
      <c r="D20" s="195"/>
      <c r="E20" s="100"/>
    </row>
    <row r="21" spans="1:6" ht="18.75">
      <c r="A21" s="223" t="s">
        <v>62</v>
      </c>
      <c r="B21" s="224" t="s">
        <v>22</v>
      </c>
      <c r="C21" s="148">
        <f>C22</f>
        <v>53.1</v>
      </c>
      <c r="D21" s="148">
        <f>D22</f>
        <v>19.1</v>
      </c>
      <c r="E21" s="198">
        <f aca="true" t="shared" si="1" ref="E21:E54">IF(C21=0,"",IF(($D21/C21*100)&gt;=200,"В/100",$D21/C21*100))</f>
        <v>35.96986817325801</v>
      </c>
      <c r="F21" s="52"/>
    </row>
    <row r="22" spans="1:6" ht="56.25">
      <c r="A22" s="196" t="s">
        <v>101</v>
      </c>
      <c r="B22" s="221" t="s">
        <v>125</v>
      </c>
      <c r="C22" s="21">
        <v>53.1</v>
      </c>
      <c r="D22" s="21">
        <v>19.1</v>
      </c>
      <c r="E22" s="198">
        <f t="shared" si="1"/>
        <v>35.96986817325801</v>
      </c>
      <c r="F22" s="52"/>
    </row>
    <row r="23" spans="1:6" ht="18.75" hidden="1">
      <c r="A23" s="196" t="s">
        <v>90</v>
      </c>
      <c r="B23" s="197" t="s">
        <v>91</v>
      </c>
      <c r="C23" s="21"/>
      <c r="D23" s="21"/>
      <c r="E23" s="198">
        <f t="shared" si="1"/>
      </c>
      <c r="F23" s="52"/>
    </row>
    <row r="24" spans="1:6" ht="18.75" hidden="1">
      <c r="A24" s="196" t="s">
        <v>92</v>
      </c>
      <c r="B24" s="197" t="s">
        <v>93</v>
      </c>
      <c r="C24" s="21"/>
      <c r="D24" s="21"/>
      <c r="E24" s="198">
        <f t="shared" si="1"/>
      </c>
      <c r="F24" s="52"/>
    </row>
    <row r="25" spans="1:6" ht="18.75">
      <c r="A25" s="199" t="s">
        <v>63</v>
      </c>
      <c r="B25" s="200" t="s">
        <v>23</v>
      </c>
      <c r="C25" s="148">
        <f>C26+C27+C28</f>
        <v>934.2</v>
      </c>
      <c r="D25" s="148">
        <f>D26+D27+D28</f>
        <v>508.09999999999997</v>
      </c>
      <c r="E25" s="198">
        <f t="shared" si="1"/>
        <v>54.388781845429236</v>
      </c>
      <c r="F25" s="52"/>
    </row>
    <row r="26" spans="1:6" ht="18.75">
      <c r="A26" s="231">
        <v>1010</v>
      </c>
      <c r="B26" s="230" t="s">
        <v>105</v>
      </c>
      <c r="C26" s="21">
        <v>277</v>
      </c>
      <c r="D26" s="21">
        <v>48.7</v>
      </c>
      <c r="E26" s="198">
        <f t="shared" si="1"/>
        <v>17.581227436823106</v>
      </c>
      <c r="F26" s="52"/>
    </row>
    <row r="27" spans="1:6" ht="37.5">
      <c r="A27" s="231">
        <v>1020</v>
      </c>
      <c r="B27" s="234" t="s">
        <v>130</v>
      </c>
      <c r="C27" s="21">
        <v>607.2</v>
      </c>
      <c r="D27" s="21">
        <v>449.5</v>
      </c>
      <c r="E27" s="198">
        <f t="shared" si="1"/>
        <v>74.02832674571805</v>
      </c>
      <c r="F27" s="52"/>
    </row>
    <row r="28" spans="1:6" ht="18.75">
      <c r="A28" s="233">
        <v>1100</v>
      </c>
      <c r="B28" s="234" t="s">
        <v>132</v>
      </c>
      <c r="C28" s="21">
        <v>50</v>
      </c>
      <c r="D28" s="21">
        <v>9.9</v>
      </c>
      <c r="E28" s="198">
        <f t="shared" si="1"/>
        <v>19.8</v>
      </c>
      <c r="F28" s="52"/>
    </row>
    <row r="29" spans="1:6" ht="18.75">
      <c r="A29" s="202" t="s">
        <v>65</v>
      </c>
      <c r="B29" s="203" t="s">
        <v>25</v>
      </c>
      <c r="C29" s="148">
        <f>C30</f>
        <v>0</v>
      </c>
      <c r="D29" s="148">
        <f>D30</f>
        <v>24.4</v>
      </c>
      <c r="E29" s="198">
        <f t="shared" si="1"/>
      </c>
      <c r="F29" s="52"/>
    </row>
    <row r="30" spans="1:6" ht="21.75" customHeight="1">
      <c r="A30" s="239">
        <v>3210</v>
      </c>
      <c r="B30" s="237" t="s">
        <v>91</v>
      </c>
      <c r="C30" s="21"/>
      <c r="D30" s="21">
        <v>24.4</v>
      </c>
      <c r="E30" s="198">
        <f t="shared" si="1"/>
      </c>
      <c r="F30" s="52"/>
    </row>
    <row r="31" spans="1:6" ht="21.75" customHeight="1">
      <c r="A31" s="199" t="s">
        <v>66</v>
      </c>
      <c r="B31" s="235" t="s">
        <v>26</v>
      </c>
      <c r="C31" s="148">
        <f>C33+C32</f>
        <v>30</v>
      </c>
      <c r="D31" s="148">
        <f>D33+D32</f>
        <v>57.6</v>
      </c>
      <c r="E31" s="198">
        <f t="shared" si="1"/>
        <v>192.00000000000003</v>
      </c>
      <c r="F31" s="52"/>
    </row>
    <row r="32" spans="1:6" ht="21.75" customHeight="1">
      <c r="A32" s="233">
        <v>4030</v>
      </c>
      <c r="B32" s="237" t="s">
        <v>136</v>
      </c>
      <c r="C32" s="21"/>
      <c r="D32" s="21">
        <v>7.6</v>
      </c>
      <c r="E32" s="277"/>
      <c r="F32" s="52"/>
    </row>
    <row r="33" spans="1:6" ht="37.5">
      <c r="A33" s="233">
        <v>4060</v>
      </c>
      <c r="B33" s="221" t="s">
        <v>137</v>
      </c>
      <c r="C33" s="21">
        <v>30</v>
      </c>
      <c r="D33" s="21">
        <v>50</v>
      </c>
      <c r="E33" s="198">
        <f t="shared" si="1"/>
        <v>166.66666666666669</v>
      </c>
      <c r="F33" s="52"/>
    </row>
    <row r="34" spans="1:6" ht="18.75">
      <c r="A34" s="245">
        <v>6000</v>
      </c>
      <c r="B34" s="244" t="s">
        <v>153</v>
      </c>
      <c r="C34" s="148">
        <f>C35</f>
        <v>302.2</v>
      </c>
      <c r="D34" s="148">
        <f>D35</f>
        <v>167.2</v>
      </c>
      <c r="E34" s="198">
        <f t="shared" si="1"/>
        <v>55.327597617471866</v>
      </c>
      <c r="F34" s="52"/>
    </row>
    <row r="35" spans="1:6" ht="18.75">
      <c r="A35" s="233">
        <v>6012</v>
      </c>
      <c r="B35" s="222" t="s">
        <v>154</v>
      </c>
      <c r="C35" s="21">
        <v>302.2</v>
      </c>
      <c r="D35" s="21">
        <v>167.2</v>
      </c>
      <c r="E35" s="198">
        <f t="shared" si="1"/>
        <v>55.327597617471866</v>
      </c>
      <c r="F35" s="52"/>
    </row>
    <row r="36" spans="1:6" ht="18.75">
      <c r="A36" s="250">
        <v>7000</v>
      </c>
      <c r="B36" s="248" t="s">
        <v>99</v>
      </c>
      <c r="C36" s="148">
        <f>C37+C38+C39+C40+C41+C42+C43+C44</f>
        <v>2226.2</v>
      </c>
      <c r="D36" s="148">
        <f>D37+D38+D39+D40+D41+D42+D43+D44</f>
        <v>733.6999999999999</v>
      </c>
      <c r="E36" s="198">
        <f t="shared" si="1"/>
        <v>32.95750606414518</v>
      </c>
      <c r="F36" s="52"/>
    </row>
    <row r="37" spans="1:6" ht="18.75">
      <c r="A37" s="246">
        <v>7130</v>
      </c>
      <c r="B37" s="249" t="s">
        <v>144</v>
      </c>
      <c r="C37" s="21">
        <v>45.6</v>
      </c>
      <c r="D37" s="21">
        <v>5</v>
      </c>
      <c r="E37" s="198">
        <f>IF(C37=0,"",IF(($D37/C37*100)&gt;=200,"В/100",$D37/C37*100))</f>
        <v>10.964912280701753</v>
      </c>
      <c r="F37" s="52"/>
    </row>
    <row r="38" spans="1:6" ht="18.75" hidden="1">
      <c r="A38" s="247">
        <v>7310</v>
      </c>
      <c r="B38" s="241" t="s">
        <v>156</v>
      </c>
      <c r="C38" s="21"/>
      <c r="D38" s="21"/>
      <c r="E38" s="198">
        <f>IF(C38=0,"",IF(($D38/C38*100)&gt;=200,"В/100",$D38/C38*100))</f>
      </c>
      <c r="F38" s="52"/>
    </row>
    <row r="39" spans="1:6" ht="18.75">
      <c r="A39" s="246">
        <v>7321</v>
      </c>
      <c r="B39" s="241" t="s">
        <v>113</v>
      </c>
      <c r="C39" s="21">
        <v>80</v>
      </c>
      <c r="D39" s="21">
        <v>80</v>
      </c>
      <c r="E39" s="198">
        <f t="shared" si="1"/>
        <v>100</v>
      </c>
      <c r="F39" s="52"/>
    </row>
    <row r="40" spans="1:6" ht="18.75">
      <c r="A40" s="233">
        <v>7330</v>
      </c>
      <c r="B40" s="251" t="s">
        <v>157</v>
      </c>
      <c r="C40" s="21">
        <v>237.5</v>
      </c>
      <c r="D40" s="21"/>
      <c r="E40" s="198">
        <f t="shared" si="1"/>
        <v>0</v>
      </c>
      <c r="F40" s="52"/>
    </row>
    <row r="41" spans="1:6" ht="20.25" customHeight="1">
      <c r="A41" s="246">
        <v>7350</v>
      </c>
      <c r="B41" s="222" t="s">
        <v>155</v>
      </c>
      <c r="C41" s="21">
        <v>271</v>
      </c>
      <c r="D41" s="21">
        <v>176</v>
      </c>
      <c r="E41" s="198">
        <f t="shared" si="1"/>
        <v>64.94464944649447</v>
      </c>
      <c r="F41" s="52"/>
    </row>
    <row r="42" spans="1:6" ht="37.5">
      <c r="A42" s="196" t="s">
        <v>103</v>
      </c>
      <c r="B42" s="74" t="s">
        <v>111</v>
      </c>
      <c r="C42" s="21">
        <v>1460.6</v>
      </c>
      <c r="D42" s="21">
        <v>470.3</v>
      </c>
      <c r="E42" s="198">
        <f t="shared" si="1"/>
        <v>32.19909626181022</v>
      </c>
      <c r="F42" s="52"/>
    </row>
    <row r="43" spans="1:6" ht="18.75">
      <c r="A43" s="196" t="s">
        <v>118</v>
      </c>
      <c r="B43" s="197" t="s">
        <v>119</v>
      </c>
      <c r="C43" s="21">
        <v>89</v>
      </c>
      <c r="D43" s="21"/>
      <c r="E43" s="198">
        <f t="shared" si="1"/>
        <v>0</v>
      </c>
      <c r="F43" s="52"/>
    </row>
    <row r="44" spans="1:6" ht="18.75" customHeight="1">
      <c r="A44" s="196" t="s">
        <v>151</v>
      </c>
      <c r="B44" s="222" t="s">
        <v>147</v>
      </c>
      <c r="C44" s="21">
        <v>42.5</v>
      </c>
      <c r="D44" s="21">
        <v>2.4</v>
      </c>
      <c r="E44" s="198">
        <f t="shared" si="1"/>
        <v>5.647058823529411</v>
      </c>
      <c r="F44" s="52"/>
    </row>
    <row r="45" spans="1:6" ht="1.5" customHeight="1" hidden="1">
      <c r="A45" s="196" t="s">
        <v>102</v>
      </c>
      <c r="B45" s="197" t="s">
        <v>94</v>
      </c>
      <c r="C45" s="21"/>
      <c r="D45" s="21"/>
      <c r="E45" s="198">
        <f t="shared" si="1"/>
      </c>
      <c r="F45" s="52"/>
    </row>
    <row r="46" spans="1:6" ht="21.75" customHeight="1">
      <c r="A46" s="253">
        <v>8000</v>
      </c>
      <c r="B46" s="252" t="s">
        <v>100</v>
      </c>
      <c r="C46" s="148">
        <f>C47</f>
        <v>156.2</v>
      </c>
      <c r="D46" s="148">
        <f>D47</f>
        <v>4.5</v>
      </c>
      <c r="E46" s="198">
        <f t="shared" si="1"/>
        <v>2.880921895006402</v>
      </c>
      <c r="F46" s="52"/>
    </row>
    <row r="47" spans="1:5" ht="19.5" thickBot="1">
      <c r="A47" s="196" t="s">
        <v>102</v>
      </c>
      <c r="B47" s="197" t="s">
        <v>94</v>
      </c>
      <c r="C47" s="21">
        <v>156.2</v>
      </c>
      <c r="D47" s="21">
        <v>4.5</v>
      </c>
      <c r="E47" s="198">
        <f t="shared" si="1"/>
        <v>2.880921895006402</v>
      </c>
    </row>
    <row r="48" spans="1:5" ht="43.5" customHeight="1" hidden="1" thickBot="1">
      <c r="A48" s="79"/>
      <c r="B48" s="75"/>
      <c r="C48" s="112"/>
      <c r="D48" s="113"/>
      <c r="E48" s="51">
        <f t="shared" si="1"/>
      </c>
    </row>
    <row r="49" spans="1:5" ht="43.5" customHeight="1" hidden="1" thickBot="1">
      <c r="A49" s="77"/>
      <c r="B49" s="75"/>
      <c r="C49" s="53"/>
      <c r="D49" s="20"/>
      <c r="E49" s="51">
        <f t="shared" si="1"/>
      </c>
    </row>
    <row r="50" spans="1:5" ht="43.5" customHeight="1" hidden="1" thickBot="1">
      <c r="A50" s="77"/>
      <c r="B50" s="75"/>
      <c r="C50" s="53"/>
      <c r="D50" s="20"/>
      <c r="E50" s="51">
        <f t="shared" si="1"/>
      </c>
    </row>
    <row r="51" spans="1:6" s="88" customFormat="1" ht="43.5" customHeight="1" hidden="1" thickBot="1">
      <c r="A51" s="76"/>
      <c r="B51" s="74"/>
      <c r="C51" s="47"/>
      <c r="D51" s="21"/>
      <c r="E51" s="51">
        <f t="shared" si="1"/>
      </c>
      <c r="F51" s="91"/>
    </row>
    <row r="52" spans="1:5" ht="39" customHeight="1" hidden="1" thickBot="1">
      <c r="A52" s="78"/>
      <c r="B52" s="82"/>
      <c r="C52" s="54"/>
      <c r="D52" s="18"/>
      <c r="E52" s="19">
        <f t="shared" si="1"/>
      </c>
    </row>
    <row r="53" spans="1:5" ht="28.5" customHeight="1" hidden="1" thickBot="1">
      <c r="A53" s="78"/>
      <c r="B53" s="23"/>
      <c r="C53" s="54"/>
      <c r="D53" s="18"/>
      <c r="E53" s="19">
        <f t="shared" si="1"/>
      </c>
    </row>
    <row r="54" spans="1:5" s="88" customFormat="1" ht="29.25" customHeight="1" thickBot="1">
      <c r="A54" s="86"/>
      <c r="B54" s="124" t="s">
        <v>44</v>
      </c>
      <c r="C54" s="90">
        <f>C21+C25+C29+C31+C34+C36+C46</f>
        <v>3701.8999999999996</v>
      </c>
      <c r="D54" s="90">
        <f>D21+D25+D29+D31+D34+D36+D46</f>
        <v>1514.6</v>
      </c>
      <c r="E54" s="95">
        <f t="shared" si="1"/>
        <v>40.91412517896216</v>
      </c>
    </row>
    <row r="55" spans="1:6" s="88" customFormat="1" ht="22.5" customHeight="1" thickBot="1">
      <c r="A55" s="92"/>
      <c r="B55" s="10" t="s">
        <v>27</v>
      </c>
      <c r="C55" s="108"/>
      <c r="D55" s="55"/>
      <c r="E55" s="100"/>
      <c r="F55" s="85"/>
    </row>
    <row r="56" spans="1:5" s="88" customFormat="1" ht="23.25" customHeight="1">
      <c r="A56" s="254">
        <v>4113</v>
      </c>
      <c r="B56" s="58" t="s">
        <v>109</v>
      </c>
      <c r="C56" s="49">
        <v>14</v>
      </c>
      <c r="D56" s="50">
        <v>4</v>
      </c>
      <c r="E56" s="51">
        <f>IF(C56=0,"",IF(($D56/C56*100)&gt;=200,"В/100",$D56/C56*100))</f>
        <v>28.57142857142857</v>
      </c>
    </row>
    <row r="57" spans="1:5" ht="19.5" thickBot="1">
      <c r="A57" s="254">
        <v>4123</v>
      </c>
      <c r="B57" s="84" t="s">
        <v>117</v>
      </c>
      <c r="C57" s="49">
        <v>-14</v>
      </c>
      <c r="D57" s="50">
        <v>-15.2</v>
      </c>
      <c r="E57" s="51">
        <f>IF(C57=0,"",IF(($D57/C57*100)&gt;=200,"В/100",$D57/C57*100))</f>
        <v>108.57142857142857</v>
      </c>
    </row>
    <row r="58" spans="1:5" ht="19.5" thickBot="1">
      <c r="A58" s="86"/>
      <c r="B58" s="124" t="s">
        <v>28</v>
      </c>
      <c r="C58" s="90">
        <f>SUM(C56:C57)</f>
        <v>0</v>
      </c>
      <c r="D58" s="90">
        <f>SUM(D56:D57)</f>
        <v>-11.2</v>
      </c>
      <c r="E58" s="90">
        <f>SUM(E56:E57)</f>
        <v>137.14285714285714</v>
      </c>
    </row>
    <row r="59" spans="1:5" ht="17.25" customHeight="1" thickBot="1">
      <c r="A59" s="101"/>
      <c r="B59" s="97" t="s">
        <v>49</v>
      </c>
      <c r="C59" s="102"/>
      <c r="D59" s="111"/>
      <c r="E59" s="103"/>
    </row>
    <row r="60" spans="1:5" ht="37.5" hidden="1">
      <c r="A60" s="104">
        <v>601000</v>
      </c>
      <c r="B60" s="83" t="s">
        <v>35</v>
      </c>
      <c r="C60" s="114"/>
      <c r="D60" s="115">
        <v>0</v>
      </c>
      <c r="E60" s="59"/>
    </row>
    <row r="61" spans="1:5" ht="37.5" hidden="1">
      <c r="A61" s="78">
        <v>601100</v>
      </c>
      <c r="B61" s="82" t="s">
        <v>34</v>
      </c>
      <c r="C61" s="54"/>
      <c r="D61" s="18">
        <v>0</v>
      </c>
      <c r="E61" s="19"/>
    </row>
    <row r="62" spans="1:5" ht="18.75" hidden="1">
      <c r="A62" s="78">
        <v>601200</v>
      </c>
      <c r="B62" s="82" t="s">
        <v>33</v>
      </c>
      <c r="C62" s="54"/>
      <c r="D62" s="18">
        <v>0</v>
      </c>
      <c r="E62" s="19"/>
    </row>
    <row r="63" spans="1:9" ht="18.75">
      <c r="A63" s="181">
        <v>602000</v>
      </c>
      <c r="B63" s="74" t="s">
        <v>32</v>
      </c>
      <c r="C63" s="148">
        <f>C64-C65++C66+C67</f>
        <v>2694.3999999999996</v>
      </c>
      <c r="D63" s="148">
        <f>D64-D65++D66+D67</f>
        <v>634.6999999999998</v>
      </c>
      <c r="E63" s="33"/>
      <c r="I63" s="61"/>
    </row>
    <row r="64" spans="1:9" ht="18.75">
      <c r="A64" s="181">
        <v>602100</v>
      </c>
      <c r="B64" s="74" t="s">
        <v>36</v>
      </c>
      <c r="C64" s="21">
        <v>635.2</v>
      </c>
      <c r="D64" s="149">
        <v>1381.6</v>
      </c>
      <c r="E64" s="33"/>
      <c r="I64" s="61"/>
    </row>
    <row r="65" spans="1:9" ht="21.75" customHeight="1">
      <c r="A65" s="181">
        <v>602200</v>
      </c>
      <c r="B65" s="74" t="s">
        <v>37</v>
      </c>
      <c r="C65" s="148"/>
      <c r="D65" s="149">
        <v>1772.2</v>
      </c>
      <c r="E65" s="33"/>
      <c r="I65" s="61"/>
    </row>
    <row r="66" spans="1:9" ht="18.75" hidden="1">
      <c r="A66" s="181">
        <v>602304</v>
      </c>
      <c r="B66" s="74" t="s">
        <v>45</v>
      </c>
      <c r="C66" s="148"/>
      <c r="D66" s="149"/>
      <c r="E66" s="33"/>
      <c r="I66" s="61"/>
    </row>
    <row r="67" spans="1:9" ht="37.5">
      <c r="A67" s="181">
        <v>602400</v>
      </c>
      <c r="B67" s="74" t="s">
        <v>16</v>
      </c>
      <c r="C67" s="21">
        <v>2059.2</v>
      </c>
      <c r="D67" s="149">
        <v>1025.3</v>
      </c>
      <c r="E67" s="33"/>
      <c r="I67" s="61"/>
    </row>
    <row r="68" spans="1:9" ht="19.5" thickBot="1">
      <c r="A68" s="144"/>
      <c r="B68" s="143" t="s">
        <v>48</v>
      </c>
      <c r="C68" s="146">
        <f>+C60+C63</f>
        <v>2694.3999999999996</v>
      </c>
      <c r="D68" s="145">
        <f>+D60+D63</f>
        <v>634.6999999999998</v>
      </c>
      <c r="E68" s="147"/>
      <c r="I68" s="61"/>
    </row>
    <row r="69" spans="3:9" ht="18">
      <c r="C69" s="62"/>
      <c r="D69" s="64"/>
      <c r="E69" s="65"/>
      <c r="I69" s="61"/>
    </row>
    <row r="70" spans="2:9" ht="18.75">
      <c r="B70" s="255" t="s">
        <v>165</v>
      </c>
      <c r="C70" s="255"/>
      <c r="D70" s="255"/>
      <c r="E70" s="255"/>
      <c r="F70" s="255"/>
      <c r="G70" s="255"/>
      <c r="H70" s="255"/>
      <c r="I70" s="255"/>
    </row>
    <row r="71" spans="3:5" ht="18">
      <c r="C71" s="67"/>
      <c r="D71" s="69"/>
      <c r="E71" s="66"/>
    </row>
    <row r="72" spans="3:5" ht="18">
      <c r="C72" s="67"/>
      <c r="D72" s="70"/>
      <c r="E72" s="66"/>
    </row>
    <row r="73" spans="3:5" ht="18">
      <c r="C73" s="67"/>
      <c r="D73" s="69"/>
      <c r="E73" s="66"/>
    </row>
    <row r="74" spans="3:5" ht="18">
      <c r="C74" s="67"/>
      <c r="D74" s="69"/>
      <c r="E74" s="66"/>
    </row>
    <row r="75" spans="3:5" ht="18">
      <c r="C75" s="67"/>
      <c r="D75" s="69"/>
      <c r="E75" s="66"/>
    </row>
    <row r="76" spans="3:5" ht="18">
      <c r="C76" s="67"/>
      <c r="D76" s="69"/>
      <c r="E76" s="66"/>
    </row>
    <row r="77" spans="3:5" ht="18">
      <c r="C77" s="67"/>
      <c r="D77" s="69"/>
      <c r="E77" s="66"/>
    </row>
    <row r="78" spans="3:5" ht="18">
      <c r="C78" s="67"/>
      <c r="D78" s="69"/>
      <c r="E78" s="66"/>
    </row>
    <row r="79" spans="3:5" ht="18">
      <c r="C79" s="67"/>
      <c r="D79" s="69"/>
      <c r="E79" s="67"/>
    </row>
    <row r="80" spans="3:5" ht="18">
      <c r="C80" s="67"/>
      <c r="D80" s="69"/>
      <c r="E80" s="67"/>
    </row>
    <row r="81" spans="3:5" ht="18">
      <c r="C81" s="67"/>
      <c r="D81" s="69"/>
      <c r="E81" s="67"/>
    </row>
    <row r="82" spans="3:5" ht="18">
      <c r="C82" s="67"/>
      <c r="D82" s="69"/>
      <c r="E82" s="67"/>
    </row>
    <row r="83" spans="3:5" ht="18">
      <c r="C83" s="67"/>
      <c r="D83" s="69"/>
      <c r="E83" s="67"/>
    </row>
    <row r="84" spans="3:5" ht="18">
      <c r="C84" s="67"/>
      <c r="D84" s="69"/>
      <c r="E84" s="67"/>
    </row>
    <row r="85" spans="3:5" ht="18">
      <c r="C85" s="67"/>
      <c r="D85" s="69"/>
      <c r="E85" s="67"/>
    </row>
    <row r="86" spans="3:5" ht="18">
      <c r="C86" s="67"/>
      <c r="D86" s="69"/>
      <c r="E86" s="67"/>
    </row>
    <row r="87" spans="3:5" ht="18">
      <c r="C87" s="67"/>
      <c r="D87" s="69"/>
      <c r="E87" s="67"/>
    </row>
    <row r="88" spans="3:5" ht="18">
      <c r="C88" s="67"/>
      <c r="D88" s="69"/>
      <c r="E88" s="67"/>
    </row>
    <row r="89" spans="3:5" ht="18">
      <c r="C89" s="67"/>
      <c r="D89" s="69"/>
      <c r="E89" s="67"/>
    </row>
    <row r="90" spans="3:5" ht="18">
      <c r="C90" s="67"/>
      <c r="D90" s="69"/>
      <c r="E90" s="67"/>
    </row>
    <row r="91" spans="3:5" ht="18">
      <c r="C91" s="67"/>
      <c r="D91" s="69"/>
      <c r="E91" s="67"/>
    </row>
    <row r="92" spans="3:5" ht="18">
      <c r="C92" s="67"/>
      <c r="D92" s="69"/>
      <c r="E92" s="67"/>
    </row>
    <row r="93" spans="3:5" ht="18">
      <c r="C93" s="67"/>
      <c r="D93" s="69"/>
      <c r="E93" s="67"/>
    </row>
    <row r="94" spans="3:5" ht="18">
      <c r="C94" s="67"/>
      <c r="D94" s="69"/>
      <c r="E94" s="67"/>
    </row>
    <row r="95" spans="3:5" ht="18">
      <c r="C95" s="67"/>
      <c r="D95" s="69"/>
      <c r="E95" s="67"/>
    </row>
    <row r="96" spans="3:5" ht="18">
      <c r="C96" s="67"/>
      <c r="D96" s="69"/>
      <c r="E96" s="67"/>
    </row>
    <row r="97" spans="3:5" ht="18">
      <c r="C97" s="67"/>
      <c r="D97" s="69"/>
      <c r="E97" s="67"/>
    </row>
    <row r="98" spans="3:5" ht="18">
      <c r="C98" s="67"/>
      <c r="D98" s="69"/>
      <c r="E98" s="67"/>
    </row>
    <row r="99" spans="3:5" ht="18">
      <c r="C99" s="67"/>
      <c r="D99" s="69"/>
      <c r="E99" s="67"/>
    </row>
    <row r="100" spans="3:5" ht="18">
      <c r="C100" s="67"/>
      <c r="D100" s="69"/>
      <c r="E100" s="67"/>
    </row>
    <row r="101" spans="3:5" ht="18">
      <c r="C101" s="67"/>
      <c r="D101" s="69"/>
      <c r="E101" s="67"/>
    </row>
    <row r="102" spans="3:5" ht="18">
      <c r="C102" s="67"/>
      <c r="D102" s="69"/>
      <c r="E102" s="67"/>
    </row>
    <row r="103" spans="3:5" ht="18">
      <c r="C103" s="67"/>
      <c r="D103" s="69"/>
      <c r="E103" s="67"/>
    </row>
    <row r="104" spans="3:5" ht="18">
      <c r="C104" s="67"/>
      <c r="D104" s="69"/>
      <c r="E104" s="67"/>
    </row>
    <row r="105" spans="3:5" ht="18">
      <c r="C105" s="67"/>
      <c r="D105" s="69"/>
      <c r="E105" s="67"/>
    </row>
    <row r="106" spans="3:5" ht="18">
      <c r="C106" s="67"/>
      <c r="D106" s="69"/>
      <c r="E106" s="67"/>
    </row>
    <row r="107" spans="3:5" ht="18">
      <c r="C107" s="67"/>
      <c r="D107" s="69"/>
      <c r="E107" s="67"/>
    </row>
    <row r="108" spans="3:5" ht="18">
      <c r="C108" s="67"/>
      <c r="D108" s="69"/>
      <c r="E108" s="67"/>
    </row>
    <row r="109" spans="3:5" ht="18">
      <c r="C109" s="67"/>
      <c r="D109" s="69"/>
      <c r="E109" s="67"/>
    </row>
    <row r="110" spans="3:5" ht="18">
      <c r="C110" s="67"/>
      <c r="D110" s="69"/>
      <c r="E110" s="67"/>
    </row>
    <row r="111" spans="3:5" ht="18">
      <c r="C111" s="67"/>
      <c r="D111" s="69"/>
      <c r="E111" s="67"/>
    </row>
    <row r="112" spans="3:5" ht="18">
      <c r="C112" s="67"/>
      <c r="D112" s="69"/>
      <c r="E112" s="67"/>
    </row>
    <row r="113" spans="3:5" ht="18">
      <c r="C113" s="67"/>
      <c r="D113" s="69"/>
      <c r="E113" s="67"/>
    </row>
    <row r="114" spans="3:5" ht="18">
      <c r="C114" s="67"/>
      <c r="D114" s="69"/>
      <c r="E114" s="67"/>
    </row>
    <row r="115" spans="3:5" ht="18">
      <c r="C115" s="67"/>
      <c r="D115" s="69"/>
      <c r="E115" s="67"/>
    </row>
    <row r="116" spans="3:5" ht="18">
      <c r="C116" s="67"/>
      <c r="D116" s="69"/>
      <c r="E116" s="67"/>
    </row>
    <row r="117" spans="3:5" ht="18">
      <c r="C117" s="67"/>
      <c r="D117" s="69"/>
      <c r="E117" s="67"/>
    </row>
    <row r="118" spans="3:5" ht="18">
      <c r="C118" s="67"/>
      <c r="D118" s="69"/>
      <c r="E118" s="67"/>
    </row>
    <row r="119" spans="3:5" ht="18">
      <c r="C119" s="67"/>
      <c r="D119" s="69"/>
      <c r="E119" s="67"/>
    </row>
    <row r="120" spans="3:5" ht="18">
      <c r="C120" s="67"/>
      <c r="D120" s="69"/>
      <c r="E120" s="67"/>
    </row>
    <row r="121" spans="3:5" ht="18">
      <c r="C121" s="67"/>
      <c r="E121" s="67"/>
    </row>
    <row r="122" spans="3:5" ht="18">
      <c r="C122" s="67"/>
      <c r="E122" s="67"/>
    </row>
    <row r="123" spans="3:5" ht="18">
      <c r="C123" s="67"/>
      <c r="E123" s="67"/>
    </row>
    <row r="124" spans="3:5" ht="18">
      <c r="C124" s="67"/>
      <c r="E124" s="67"/>
    </row>
    <row r="125" spans="3:5" ht="18">
      <c r="C125" s="67"/>
      <c r="E125" s="67"/>
    </row>
    <row r="126" spans="3:5" ht="18">
      <c r="C126" s="67"/>
      <c r="E126" s="67"/>
    </row>
    <row r="127" spans="3:5" ht="18">
      <c r="C127" s="67"/>
      <c r="E127" s="67"/>
    </row>
    <row r="128" spans="3:5" ht="18">
      <c r="C128" s="67"/>
      <c r="E128" s="67"/>
    </row>
    <row r="129" spans="3:5" ht="18">
      <c r="C129" s="67"/>
      <c r="E129" s="67"/>
    </row>
    <row r="130" spans="3:5" ht="18">
      <c r="C130" s="67"/>
      <c r="E130" s="67"/>
    </row>
    <row r="131" spans="3:5" ht="18">
      <c r="C131" s="67"/>
      <c r="E131" s="67"/>
    </row>
    <row r="132" spans="3:5" ht="18">
      <c r="C132" s="67"/>
      <c r="E132" s="67"/>
    </row>
    <row r="133" spans="3:5" ht="18">
      <c r="C133" s="67"/>
      <c r="E133" s="67"/>
    </row>
    <row r="134" spans="3:5" ht="18">
      <c r="C134" s="67"/>
      <c r="E134" s="67"/>
    </row>
    <row r="135" spans="3:5" ht="18">
      <c r="C135" s="67"/>
      <c r="E135" s="67"/>
    </row>
    <row r="136" spans="3:5" ht="18">
      <c r="C136" s="67"/>
      <c r="E136" s="67"/>
    </row>
    <row r="137" spans="3:5" ht="18">
      <c r="C137" s="67"/>
      <c r="E137" s="67"/>
    </row>
    <row r="138" spans="3:5" ht="18">
      <c r="C138" s="67"/>
      <c r="E138" s="67"/>
    </row>
    <row r="139" spans="3:5" ht="18">
      <c r="C139" s="67"/>
      <c r="E139" s="67"/>
    </row>
    <row r="140" spans="3:5" ht="18">
      <c r="C140" s="67"/>
      <c r="E140" s="67"/>
    </row>
    <row r="141" spans="3:5" ht="18">
      <c r="C141" s="67"/>
      <c r="E141" s="67"/>
    </row>
    <row r="142" spans="3:5" ht="18">
      <c r="C142" s="67"/>
      <c r="E142" s="67"/>
    </row>
    <row r="143" spans="3:5" ht="18">
      <c r="C143" s="67"/>
      <c r="E143" s="67"/>
    </row>
    <row r="144" spans="3:5" ht="18">
      <c r="C144" s="67"/>
      <c r="E144" s="67"/>
    </row>
    <row r="145" spans="3:5" ht="18">
      <c r="C145" s="67"/>
      <c r="E145" s="67"/>
    </row>
    <row r="146" spans="3:5" ht="18">
      <c r="C146" s="67"/>
      <c r="E146" s="67"/>
    </row>
    <row r="147" spans="3:5" ht="18">
      <c r="C147" s="67"/>
      <c r="E147" s="67"/>
    </row>
    <row r="148" spans="3:5" ht="18">
      <c r="C148" s="67"/>
      <c r="E148" s="67"/>
    </row>
    <row r="149" spans="3:5" ht="18">
      <c r="C149" s="67"/>
      <c r="E149" s="67"/>
    </row>
    <row r="150" spans="3:5" ht="18">
      <c r="C150" s="67"/>
      <c r="E150" s="67"/>
    </row>
    <row r="151" spans="3:5" ht="18">
      <c r="C151" s="67"/>
      <c r="E151" s="67"/>
    </row>
    <row r="152" spans="3:5" ht="18">
      <c r="C152" s="67"/>
      <c r="E152" s="67"/>
    </row>
    <row r="153" spans="3:5" ht="18">
      <c r="C153" s="67"/>
      <c r="E153" s="67"/>
    </row>
    <row r="154" spans="3:5" ht="18">
      <c r="C154" s="67"/>
      <c r="E154" s="67"/>
    </row>
    <row r="155" spans="3:5" ht="18">
      <c r="C155" s="67"/>
      <c r="E155" s="67"/>
    </row>
    <row r="156" spans="3:5" ht="18">
      <c r="C156" s="67"/>
      <c r="E156" s="67"/>
    </row>
    <row r="157" spans="3:5" ht="18">
      <c r="C157" s="67"/>
      <c r="E157" s="67"/>
    </row>
    <row r="158" spans="3:5" ht="18">
      <c r="C158" s="67"/>
      <c r="E158" s="67"/>
    </row>
    <row r="159" spans="3:5" ht="18">
      <c r="C159" s="67"/>
      <c r="E159" s="67"/>
    </row>
    <row r="160" spans="3:5" ht="18">
      <c r="C160" s="67"/>
      <c r="E160" s="67"/>
    </row>
    <row r="161" spans="3:5" ht="18">
      <c r="C161" s="67"/>
      <c r="E161" s="67"/>
    </row>
    <row r="162" spans="3:5" ht="18">
      <c r="C162" s="67"/>
      <c r="E162" s="67"/>
    </row>
    <row r="163" spans="3:5" ht="18">
      <c r="C163" s="67"/>
      <c r="E163" s="67"/>
    </row>
    <row r="164" spans="3:5" ht="18">
      <c r="C164" s="67"/>
      <c r="E164" s="67"/>
    </row>
    <row r="165" spans="3:5" ht="18">
      <c r="C165" s="67"/>
      <c r="E165" s="67"/>
    </row>
    <row r="166" spans="3:5" ht="18">
      <c r="C166" s="67"/>
      <c r="E166" s="67"/>
    </row>
    <row r="167" spans="3:5" ht="18">
      <c r="C167" s="67"/>
      <c r="E167" s="67"/>
    </row>
    <row r="168" spans="3:5" ht="18">
      <c r="C168" s="67"/>
      <c r="E168" s="67"/>
    </row>
    <row r="169" spans="3:5" ht="18">
      <c r="C169" s="67"/>
      <c r="E169" s="67"/>
    </row>
    <row r="170" spans="3:5" ht="18">
      <c r="C170" s="67"/>
      <c r="E170" s="67"/>
    </row>
    <row r="171" spans="3:5" ht="18">
      <c r="C171" s="67"/>
      <c r="E171" s="67"/>
    </row>
    <row r="172" spans="3:5" ht="18">
      <c r="C172" s="67"/>
      <c r="E172" s="67"/>
    </row>
    <row r="173" spans="3:5" ht="18">
      <c r="C173" s="67"/>
      <c r="E173" s="67"/>
    </row>
    <row r="174" spans="3:5" ht="18">
      <c r="C174" s="67"/>
      <c r="E174" s="67"/>
    </row>
    <row r="175" spans="3:5" ht="18">
      <c r="C175" s="67"/>
      <c r="E175" s="66"/>
    </row>
    <row r="176" spans="3:5" ht="18">
      <c r="C176" s="67"/>
      <c r="E176" s="66"/>
    </row>
    <row r="177" spans="3:5" ht="18">
      <c r="C177" s="67"/>
      <c r="E177" s="66"/>
    </row>
    <row r="178" spans="3:5" ht="18">
      <c r="C178" s="67"/>
      <c r="E178" s="66"/>
    </row>
    <row r="179" spans="3:5" ht="18">
      <c r="C179" s="67"/>
      <c r="E179" s="66"/>
    </row>
    <row r="180" spans="3:5" ht="18">
      <c r="C180" s="67"/>
      <c r="E180" s="66"/>
    </row>
    <row r="181" spans="3:5" ht="18">
      <c r="C181" s="67"/>
      <c r="E181" s="66"/>
    </row>
    <row r="182" spans="3:5" ht="18">
      <c r="C182" s="67"/>
      <c r="E182" s="66"/>
    </row>
    <row r="183" spans="3:5" ht="18">
      <c r="C183" s="67"/>
      <c r="E183" s="66"/>
    </row>
    <row r="184" spans="3:5" ht="18">
      <c r="C184" s="67"/>
      <c r="E184" s="66"/>
    </row>
    <row r="185" spans="3:5" ht="18">
      <c r="C185" s="67"/>
      <c r="E185" s="66"/>
    </row>
    <row r="186" spans="3:5" ht="18">
      <c r="C186" s="67"/>
      <c r="E186" s="66"/>
    </row>
    <row r="187" spans="3:5" ht="18">
      <c r="C187" s="67"/>
      <c r="E187" s="66"/>
    </row>
    <row r="188" spans="3:5" ht="18">
      <c r="C188" s="67"/>
      <c r="E188" s="66"/>
    </row>
    <row r="189" spans="3:5" ht="18">
      <c r="C189" s="67"/>
      <c r="E189" s="66"/>
    </row>
    <row r="190" spans="3:5" ht="18">
      <c r="C190" s="67"/>
      <c r="E190" s="66"/>
    </row>
    <row r="191" spans="3:5" ht="18">
      <c r="C191" s="67"/>
      <c r="E191" s="66"/>
    </row>
    <row r="192" spans="3:5" ht="18">
      <c r="C192" s="67"/>
      <c r="E192" s="66"/>
    </row>
    <row r="193" spans="3:5" ht="18">
      <c r="C193" s="67"/>
      <c r="E193" s="66"/>
    </row>
    <row r="194" spans="3:5" ht="18">
      <c r="C194" s="67"/>
      <c r="E194" s="66"/>
    </row>
    <row r="195" spans="3:5" ht="18">
      <c r="C195" s="67"/>
      <c r="E195" s="66"/>
    </row>
    <row r="196" spans="3:5" ht="18">
      <c r="C196" s="67"/>
      <c r="E196" s="66"/>
    </row>
    <row r="197" spans="3:5" ht="18">
      <c r="C197" s="67"/>
      <c r="E197" s="66"/>
    </row>
    <row r="198" spans="3:5" ht="18">
      <c r="C198" s="67"/>
      <c r="E198" s="66"/>
    </row>
    <row r="199" spans="3:5" ht="18">
      <c r="C199" s="67"/>
      <c r="E199" s="66"/>
    </row>
    <row r="200" spans="3:5" ht="18">
      <c r="C200" s="67"/>
      <c r="E200" s="66"/>
    </row>
    <row r="201" spans="3:5" ht="18">
      <c r="C201" s="67"/>
      <c r="E201" s="66"/>
    </row>
    <row r="202" spans="3:5" ht="18">
      <c r="C202" s="67"/>
      <c r="E202" s="66"/>
    </row>
    <row r="203" spans="3:5" ht="18">
      <c r="C203" s="67"/>
      <c r="E203" s="66"/>
    </row>
    <row r="204" spans="3:5" ht="18">
      <c r="C204" s="67"/>
      <c r="E204" s="66"/>
    </row>
    <row r="205" spans="3:5" ht="18">
      <c r="C205" s="67"/>
      <c r="E205" s="66"/>
    </row>
    <row r="206" spans="3:5" ht="18">
      <c r="C206" s="67"/>
      <c r="E206" s="66"/>
    </row>
    <row r="207" spans="3:5" ht="18">
      <c r="C207" s="67"/>
      <c r="E207" s="66"/>
    </row>
    <row r="208" spans="3:5" ht="18">
      <c r="C208" s="67"/>
      <c r="E208" s="66"/>
    </row>
    <row r="209" spans="3:5" ht="18">
      <c r="C209" s="67"/>
      <c r="E209" s="66"/>
    </row>
    <row r="210" spans="3:5" ht="18">
      <c r="C210" s="67"/>
      <c r="E210" s="66"/>
    </row>
    <row r="211" spans="3:5" ht="18">
      <c r="C211" s="67"/>
      <c r="E211" s="66"/>
    </row>
    <row r="212" spans="3:5" ht="18">
      <c r="C212" s="67"/>
      <c r="E212" s="66"/>
    </row>
    <row r="213" spans="3:5" ht="18">
      <c r="C213" s="67"/>
      <c r="E213" s="66"/>
    </row>
    <row r="214" spans="3:5" ht="18">
      <c r="C214" s="67"/>
      <c r="E214" s="66"/>
    </row>
    <row r="215" spans="3:5" ht="18">
      <c r="C215" s="67"/>
      <c r="E215" s="66"/>
    </row>
    <row r="216" spans="3:5" ht="18">
      <c r="C216" s="67"/>
      <c r="E216" s="66"/>
    </row>
    <row r="217" spans="3:5" ht="18">
      <c r="C217" s="67"/>
      <c r="E217" s="66"/>
    </row>
    <row r="218" spans="3:5" ht="18">
      <c r="C218" s="67"/>
      <c r="E218" s="66"/>
    </row>
    <row r="219" spans="3:5" ht="18">
      <c r="C219" s="67"/>
      <c r="E219" s="66"/>
    </row>
    <row r="220" spans="3:5" ht="18">
      <c r="C220" s="67"/>
      <c r="E220" s="66"/>
    </row>
    <row r="221" spans="3:5" ht="18">
      <c r="C221" s="67"/>
      <c r="E221" s="66"/>
    </row>
    <row r="222" spans="3:5" ht="18">
      <c r="C222" s="67"/>
      <c r="E222" s="66"/>
    </row>
    <row r="223" spans="3:5" ht="18">
      <c r="C223" s="67"/>
      <c r="E223" s="66"/>
    </row>
    <row r="224" spans="3:5" ht="18">
      <c r="C224" s="67"/>
      <c r="E224" s="66"/>
    </row>
    <row r="225" spans="3:5" ht="18">
      <c r="C225" s="67"/>
      <c r="E225" s="66"/>
    </row>
    <row r="226" spans="3:5" ht="18">
      <c r="C226" s="67"/>
      <c r="E226" s="66"/>
    </row>
    <row r="227" spans="3:5" ht="18">
      <c r="C227" s="67"/>
      <c r="E227" s="66"/>
    </row>
    <row r="228" spans="3:5" ht="18">
      <c r="C228" s="67"/>
      <c r="E228" s="66"/>
    </row>
    <row r="229" spans="3:5" ht="18">
      <c r="C229" s="67"/>
      <c r="E229" s="66"/>
    </row>
    <row r="230" spans="3:5" ht="18">
      <c r="C230" s="67"/>
      <c r="E230" s="66"/>
    </row>
    <row r="231" spans="3:5" ht="18">
      <c r="C231" s="67"/>
      <c r="E231" s="66"/>
    </row>
    <row r="232" spans="3:5" ht="18">
      <c r="C232" s="67"/>
      <c r="E232" s="66"/>
    </row>
    <row r="233" spans="3:5" ht="18">
      <c r="C233" s="67"/>
      <c r="E233" s="66"/>
    </row>
    <row r="234" spans="3:5" ht="18">
      <c r="C234" s="67"/>
      <c r="E234" s="66"/>
    </row>
    <row r="235" spans="3:5" ht="18">
      <c r="C235" s="67"/>
      <c r="E235" s="66"/>
    </row>
    <row r="236" spans="3:5" ht="18">
      <c r="C236" s="67"/>
      <c r="E236" s="66"/>
    </row>
    <row r="237" spans="3:5" ht="18">
      <c r="C237" s="67"/>
      <c r="E237" s="66"/>
    </row>
    <row r="238" spans="3:5" ht="18">
      <c r="C238" s="67"/>
      <c r="E238" s="66"/>
    </row>
    <row r="239" spans="3:5" ht="18">
      <c r="C239" s="67"/>
      <c r="E239" s="66"/>
    </row>
    <row r="240" spans="3:5" ht="18">
      <c r="C240" s="67"/>
      <c r="E240" s="66"/>
    </row>
    <row r="241" spans="3:5" ht="18">
      <c r="C241" s="67"/>
      <c r="E241" s="66"/>
    </row>
    <row r="242" spans="3:5" ht="18">
      <c r="C242" s="67"/>
      <c r="E242" s="66"/>
    </row>
    <row r="243" spans="3:5" ht="18">
      <c r="C243" s="67"/>
      <c r="E243" s="66"/>
    </row>
    <row r="244" spans="3:5" ht="18">
      <c r="C244" s="67"/>
      <c r="E244" s="66"/>
    </row>
    <row r="245" spans="3:5" ht="18">
      <c r="C245" s="67"/>
      <c r="E245" s="66"/>
    </row>
    <row r="246" spans="3:5" ht="18">
      <c r="C246" s="67"/>
      <c r="E246" s="66"/>
    </row>
    <row r="247" spans="3:5" ht="18">
      <c r="C247" s="67"/>
      <c r="E247" s="66"/>
    </row>
    <row r="248" spans="3:5" ht="18">
      <c r="C248" s="67"/>
      <c r="E248" s="66"/>
    </row>
    <row r="249" spans="3:5" ht="18">
      <c r="C249" s="67"/>
      <c r="E249" s="66"/>
    </row>
    <row r="250" spans="3:5" ht="18">
      <c r="C250" s="67"/>
      <c r="E250" s="66"/>
    </row>
    <row r="251" spans="3:5" ht="18">
      <c r="C251" s="67"/>
      <c r="E251" s="66"/>
    </row>
    <row r="252" spans="3:5" ht="18">
      <c r="C252" s="67"/>
      <c r="E252" s="66"/>
    </row>
    <row r="253" spans="3:5" ht="18">
      <c r="C253" s="67"/>
      <c r="E253" s="66"/>
    </row>
    <row r="254" spans="3:5" ht="18">
      <c r="C254" s="67"/>
      <c r="E254" s="66"/>
    </row>
    <row r="255" spans="3:5" ht="18">
      <c r="C255" s="67"/>
      <c r="E255" s="66"/>
    </row>
    <row r="256" spans="3:5" ht="18">
      <c r="C256" s="67"/>
      <c r="E256" s="66"/>
    </row>
    <row r="257" spans="3:5" ht="18">
      <c r="C257" s="67"/>
      <c r="E257" s="66"/>
    </row>
    <row r="258" spans="3:5" ht="18">
      <c r="C258" s="67"/>
      <c r="E258" s="66"/>
    </row>
    <row r="259" spans="3:5" ht="18">
      <c r="C259" s="67"/>
      <c r="E259" s="66"/>
    </row>
    <row r="260" spans="3:5" ht="18">
      <c r="C260" s="67"/>
      <c r="E260" s="66"/>
    </row>
    <row r="261" spans="3:5" ht="18">
      <c r="C261" s="67"/>
      <c r="E261" s="66"/>
    </row>
    <row r="262" spans="3:5" ht="18">
      <c r="C262" s="67"/>
      <c r="E262" s="66"/>
    </row>
    <row r="263" spans="3:5" ht="18">
      <c r="C263" s="67"/>
      <c r="E263" s="66"/>
    </row>
    <row r="264" spans="3:5" ht="18">
      <c r="C264" s="67"/>
      <c r="E264" s="66"/>
    </row>
    <row r="265" spans="3:5" ht="18">
      <c r="C265" s="67"/>
      <c r="E265" s="66"/>
    </row>
    <row r="266" spans="3:5" ht="18">
      <c r="C266" s="67"/>
      <c r="E266" s="66"/>
    </row>
    <row r="267" spans="3:5" ht="18">
      <c r="C267" s="67"/>
      <c r="E267" s="66"/>
    </row>
    <row r="268" spans="3:5" ht="18">
      <c r="C268" s="67"/>
      <c r="E268" s="66"/>
    </row>
    <row r="269" spans="3:5" ht="18">
      <c r="C269" s="67"/>
      <c r="E269" s="66"/>
    </row>
    <row r="270" spans="3:5" ht="18">
      <c r="C270" s="67"/>
      <c r="E270" s="66"/>
    </row>
    <row r="271" spans="3:5" ht="18">
      <c r="C271" s="67"/>
      <c r="E271" s="66"/>
    </row>
    <row r="272" spans="3:5" ht="18">
      <c r="C272" s="67"/>
      <c r="E272" s="66"/>
    </row>
    <row r="273" spans="3:5" ht="18">
      <c r="C273" s="67"/>
      <c r="E273" s="66"/>
    </row>
    <row r="274" spans="3:5" ht="18">
      <c r="C274" s="67"/>
      <c r="E274" s="66"/>
    </row>
    <row r="275" spans="3:5" ht="18">
      <c r="C275" s="67"/>
      <c r="E275" s="66"/>
    </row>
    <row r="276" spans="3:5" ht="18">
      <c r="C276" s="67"/>
      <c r="E276" s="66"/>
    </row>
    <row r="277" spans="3:5" ht="18">
      <c r="C277" s="67"/>
      <c r="E277" s="66"/>
    </row>
    <row r="278" spans="3:5" ht="18">
      <c r="C278" s="67"/>
      <c r="E278" s="66"/>
    </row>
    <row r="279" spans="3:5" ht="18">
      <c r="C279" s="67"/>
      <c r="E279" s="66"/>
    </row>
    <row r="280" spans="3:5" ht="18">
      <c r="C280" s="67"/>
      <c r="E280" s="66"/>
    </row>
    <row r="281" spans="3:5" ht="18">
      <c r="C281" s="67"/>
      <c r="E281" s="66"/>
    </row>
    <row r="282" spans="3:5" ht="18">
      <c r="C282" s="67"/>
      <c r="E282" s="66"/>
    </row>
    <row r="283" spans="3:5" ht="18">
      <c r="C283" s="67"/>
      <c r="E283" s="66"/>
    </row>
    <row r="284" spans="3:5" ht="18">
      <c r="C284" s="67"/>
      <c r="E284" s="66"/>
    </row>
    <row r="285" spans="3:5" ht="18">
      <c r="C285" s="67"/>
      <c r="E285" s="66"/>
    </row>
    <row r="286" spans="3:5" ht="18">
      <c r="C286" s="67"/>
      <c r="E286" s="66"/>
    </row>
    <row r="287" spans="3:5" ht="18">
      <c r="C287" s="67"/>
      <c r="E287" s="66"/>
    </row>
    <row r="288" spans="3:5" ht="18">
      <c r="C288" s="67"/>
      <c r="E288" s="66"/>
    </row>
    <row r="289" spans="3:5" ht="18">
      <c r="C289" s="67"/>
      <c r="E289" s="66"/>
    </row>
    <row r="290" spans="3:5" ht="18">
      <c r="C290" s="67"/>
      <c r="E290" s="66"/>
    </row>
    <row r="291" spans="3:5" ht="18">
      <c r="C291" s="67"/>
      <c r="E291" s="66"/>
    </row>
    <row r="292" spans="3:5" ht="18">
      <c r="C292" s="67"/>
      <c r="E292" s="66"/>
    </row>
    <row r="293" spans="3:5" ht="18">
      <c r="C293" s="67"/>
      <c r="E293" s="66"/>
    </row>
    <row r="294" spans="3:5" ht="18">
      <c r="C294" s="67"/>
      <c r="E294" s="66"/>
    </row>
    <row r="295" spans="3:5" ht="18">
      <c r="C295" s="67"/>
      <c r="E295" s="66"/>
    </row>
    <row r="296" spans="3:5" ht="18">
      <c r="C296" s="67"/>
      <c r="E296" s="66"/>
    </row>
    <row r="297" spans="3:5" ht="18">
      <c r="C297" s="67"/>
      <c r="E297" s="66"/>
    </row>
    <row r="298" spans="3:5" ht="18">
      <c r="C298" s="67"/>
      <c r="E298" s="66"/>
    </row>
    <row r="299" spans="3:5" ht="18">
      <c r="C299" s="67"/>
      <c r="E299" s="66"/>
    </row>
    <row r="300" spans="3:5" ht="18">
      <c r="C300" s="67"/>
      <c r="E300" s="66"/>
    </row>
    <row r="301" spans="3:5" ht="18">
      <c r="C301" s="67"/>
      <c r="E301" s="66"/>
    </row>
    <row r="302" spans="3:5" ht="18">
      <c r="C302" s="67"/>
      <c r="E302" s="66"/>
    </row>
    <row r="303" spans="3:5" ht="18">
      <c r="C303" s="67"/>
      <c r="E303" s="66"/>
    </row>
    <row r="304" spans="3:5" ht="18">
      <c r="C304" s="67"/>
      <c r="E304" s="66"/>
    </row>
    <row r="305" spans="3:5" ht="18">
      <c r="C305" s="67"/>
      <c r="E305" s="66"/>
    </row>
    <row r="306" spans="3:5" ht="18">
      <c r="C306" s="67"/>
      <c r="E306" s="66"/>
    </row>
    <row r="307" spans="3:5" ht="18">
      <c r="C307" s="67"/>
      <c r="E307" s="66"/>
    </row>
    <row r="308" spans="3:5" ht="18">
      <c r="C308" s="67"/>
      <c r="E308" s="66"/>
    </row>
    <row r="309" spans="3:5" ht="18">
      <c r="C309" s="67"/>
      <c r="E309" s="66"/>
    </row>
    <row r="310" spans="3:5" ht="18">
      <c r="C310" s="67"/>
      <c r="E310" s="66"/>
    </row>
    <row r="311" spans="3:5" ht="18">
      <c r="C311" s="67"/>
      <c r="E311" s="66"/>
    </row>
    <row r="312" spans="3:5" ht="18">
      <c r="C312" s="67"/>
      <c r="E312" s="66"/>
    </row>
    <row r="313" spans="3:5" ht="18">
      <c r="C313" s="67"/>
      <c r="E313" s="66"/>
    </row>
    <row r="314" spans="3:5" ht="18">
      <c r="C314" s="67"/>
      <c r="E314" s="66"/>
    </row>
    <row r="315" spans="3:5" ht="18">
      <c r="C315" s="67"/>
      <c r="E315" s="66"/>
    </row>
    <row r="316" spans="3:5" ht="18">
      <c r="C316" s="67"/>
      <c r="E316" s="66"/>
    </row>
    <row r="317" spans="3:5" ht="18">
      <c r="C317" s="67"/>
      <c r="E317" s="66"/>
    </row>
    <row r="318" spans="3:5" ht="18">
      <c r="C318" s="67"/>
      <c r="E318" s="66"/>
    </row>
    <row r="319" spans="3:5" ht="18">
      <c r="C319" s="67"/>
      <c r="E319" s="66"/>
    </row>
    <row r="320" spans="3:5" ht="18">
      <c r="C320" s="67"/>
      <c r="E320" s="66"/>
    </row>
    <row r="321" spans="3:5" ht="18">
      <c r="C321" s="67"/>
      <c r="E321" s="66"/>
    </row>
    <row r="322" spans="3:5" ht="18">
      <c r="C322" s="67"/>
      <c r="E322" s="66"/>
    </row>
    <row r="323" spans="3:5" ht="18">
      <c r="C323" s="67"/>
      <c r="E323" s="66"/>
    </row>
    <row r="324" spans="3:5" ht="18">
      <c r="C324" s="67"/>
      <c r="E324" s="66"/>
    </row>
    <row r="325" spans="3:5" ht="18">
      <c r="C325" s="67"/>
      <c r="E325" s="66"/>
    </row>
    <row r="326" spans="3:5" ht="18">
      <c r="C326" s="67"/>
      <c r="E326" s="66"/>
    </row>
    <row r="327" spans="3:5" ht="18">
      <c r="C327" s="67"/>
      <c r="E327" s="66"/>
    </row>
    <row r="328" spans="3:5" ht="18">
      <c r="C328" s="67"/>
      <c r="E328" s="66"/>
    </row>
    <row r="329" spans="3:5" ht="18">
      <c r="C329" s="67"/>
      <c r="E329" s="66"/>
    </row>
    <row r="330" spans="3:5" ht="18">
      <c r="C330" s="67"/>
      <c r="E330" s="66"/>
    </row>
    <row r="331" spans="3:5" ht="18">
      <c r="C331" s="67"/>
      <c r="E331" s="66"/>
    </row>
    <row r="332" spans="3:5" ht="18">
      <c r="C332" s="67"/>
      <c r="E332" s="66"/>
    </row>
    <row r="333" spans="3:5" ht="18">
      <c r="C333" s="67"/>
      <c r="E333" s="66"/>
    </row>
    <row r="334" spans="3:5" ht="18">
      <c r="C334" s="67"/>
      <c r="E334" s="66"/>
    </row>
    <row r="335" spans="3:5" ht="18">
      <c r="C335" s="67"/>
      <c r="E335" s="66"/>
    </row>
    <row r="336" spans="3:5" ht="18">
      <c r="C336" s="67"/>
      <c r="E336" s="66"/>
    </row>
    <row r="337" spans="3:5" ht="18">
      <c r="C337" s="67"/>
      <c r="E337" s="66"/>
    </row>
    <row r="338" spans="3:5" ht="18">
      <c r="C338" s="67"/>
      <c r="E338" s="66"/>
    </row>
    <row r="339" spans="3:5" ht="18">
      <c r="C339" s="67"/>
      <c r="E339" s="66"/>
    </row>
    <row r="340" spans="3:5" ht="18">
      <c r="C340" s="67"/>
      <c r="E340" s="66"/>
    </row>
    <row r="341" spans="3:5" ht="18">
      <c r="C341" s="67"/>
      <c r="E341" s="66"/>
    </row>
    <row r="342" spans="3:5" ht="18">
      <c r="C342" s="67"/>
      <c r="E342" s="66"/>
    </row>
    <row r="343" spans="3:5" ht="18">
      <c r="C343" s="67"/>
      <c r="E343" s="66"/>
    </row>
    <row r="344" spans="3:5" ht="18">
      <c r="C344" s="67"/>
      <c r="E344" s="66"/>
    </row>
    <row r="345" spans="3:5" ht="18">
      <c r="C345" s="67"/>
      <c r="E345" s="66"/>
    </row>
    <row r="346" spans="3:5" ht="18">
      <c r="C346" s="67"/>
      <c r="E346" s="66"/>
    </row>
    <row r="347" spans="3:5" ht="18">
      <c r="C347" s="67"/>
      <c r="E347" s="66"/>
    </row>
    <row r="348" spans="3:5" ht="18">
      <c r="C348" s="67"/>
      <c r="E348" s="66"/>
    </row>
    <row r="349" spans="3:5" ht="18">
      <c r="C349" s="67"/>
      <c r="E349" s="66"/>
    </row>
    <row r="350" spans="3:5" ht="18">
      <c r="C350" s="67"/>
      <c r="E350" s="66"/>
    </row>
    <row r="351" spans="3:5" ht="18">
      <c r="C351" s="67"/>
      <c r="E351" s="66"/>
    </row>
    <row r="352" spans="3:5" ht="18">
      <c r="C352" s="67"/>
      <c r="E352" s="66"/>
    </row>
    <row r="353" spans="3:5" ht="18">
      <c r="C353" s="67"/>
      <c r="E353" s="66"/>
    </row>
    <row r="354" spans="3:5" ht="18">
      <c r="C354" s="67"/>
      <c r="E354" s="66"/>
    </row>
    <row r="355" spans="3:5" ht="18">
      <c r="C355" s="67"/>
      <c r="E355" s="66"/>
    </row>
    <row r="356" spans="3:5" ht="18">
      <c r="C356" s="67"/>
      <c r="E356" s="66"/>
    </row>
    <row r="357" spans="3:5" ht="18">
      <c r="C357" s="67"/>
      <c r="E357" s="66"/>
    </row>
    <row r="358" spans="3:5" ht="18">
      <c r="C358" s="67"/>
      <c r="E358" s="66"/>
    </row>
    <row r="359" spans="3:5" ht="18">
      <c r="C359" s="67"/>
      <c r="E359" s="66"/>
    </row>
    <row r="360" spans="3:5" ht="18">
      <c r="C360" s="67"/>
      <c r="E360" s="66"/>
    </row>
    <row r="361" spans="3:5" ht="18">
      <c r="C361" s="67"/>
      <c r="E361" s="66"/>
    </row>
    <row r="362" spans="3:5" ht="18">
      <c r="C362" s="67"/>
      <c r="E362" s="66"/>
    </row>
    <row r="363" spans="3:5" ht="18">
      <c r="C363" s="67"/>
      <c r="E363" s="66"/>
    </row>
    <row r="364" spans="3:5" ht="18">
      <c r="C364" s="67"/>
      <c r="E364" s="66"/>
    </row>
    <row r="365" spans="3:5" ht="18">
      <c r="C365" s="67"/>
      <c r="E365" s="66"/>
    </row>
    <row r="366" spans="3:5" ht="18">
      <c r="C366" s="67"/>
      <c r="E366" s="66"/>
    </row>
    <row r="367" spans="3:5" ht="18">
      <c r="C367" s="67"/>
      <c r="E367" s="66"/>
    </row>
    <row r="368" spans="3:5" ht="18">
      <c r="C368" s="67"/>
      <c r="E368" s="66"/>
    </row>
    <row r="369" spans="3:5" ht="18">
      <c r="C369" s="67"/>
      <c r="E369" s="66"/>
    </row>
    <row r="370" spans="3:5" ht="18">
      <c r="C370" s="67"/>
      <c r="E370" s="66"/>
    </row>
    <row r="371" spans="3:5" ht="18">
      <c r="C371" s="67"/>
      <c r="E371" s="66"/>
    </row>
    <row r="372" spans="3:5" ht="18">
      <c r="C372" s="67"/>
      <c r="E372" s="66"/>
    </row>
    <row r="373" spans="3:5" ht="18">
      <c r="C373" s="67"/>
      <c r="E373" s="66"/>
    </row>
    <row r="374" spans="3:5" ht="18">
      <c r="C374" s="67"/>
      <c r="E374" s="66"/>
    </row>
    <row r="375" spans="3:5" ht="18">
      <c r="C375" s="67"/>
      <c r="E375" s="66"/>
    </row>
    <row r="376" spans="3:5" ht="18">
      <c r="C376" s="67"/>
      <c r="E376" s="66"/>
    </row>
    <row r="377" spans="3:5" ht="18">
      <c r="C377" s="67"/>
      <c r="E377" s="66"/>
    </row>
    <row r="378" spans="3:5" ht="18">
      <c r="C378" s="67"/>
      <c r="E378" s="66"/>
    </row>
    <row r="379" spans="3:5" ht="18">
      <c r="C379" s="67"/>
      <c r="E379" s="66"/>
    </row>
    <row r="380" spans="3:5" ht="18">
      <c r="C380" s="67"/>
      <c r="E380" s="66"/>
    </row>
    <row r="381" spans="3:5" ht="18">
      <c r="C381" s="67"/>
      <c r="E381" s="66"/>
    </row>
    <row r="382" spans="3:5" ht="18">
      <c r="C382" s="67"/>
      <c r="E382" s="66"/>
    </row>
    <row r="383" spans="3:5" ht="18">
      <c r="C383" s="67"/>
      <c r="E383" s="66"/>
    </row>
    <row r="384" spans="3:5" ht="18">
      <c r="C384" s="67"/>
      <c r="E384" s="66"/>
    </row>
    <row r="385" spans="3:5" ht="18">
      <c r="C385" s="67"/>
      <c r="E385" s="66"/>
    </row>
    <row r="386" spans="3:5" ht="18">
      <c r="C386" s="67"/>
      <c r="E386" s="66"/>
    </row>
    <row r="387" spans="3:5" ht="18">
      <c r="C387" s="67"/>
      <c r="E387" s="66"/>
    </row>
    <row r="388" spans="3:5" ht="18">
      <c r="C388" s="67"/>
      <c r="E388" s="66"/>
    </row>
    <row r="389" spans="3:5" ht="18">
      <c r="C389" s="67"/>
      <c r="E389" s="66"/>
    </row>
    <row r="390" spans="3:5" ht="18">
      <c r="C390" s="67"/>
      <c r="E390" s="66"/>
    </row>
    <row r="391" spans="3:5" ht="18">
      <c r="C391" s="67"/>
      <c r="E391" s="66"/>
    </row>
    <row r="392" spans="3:5" ht="18">
      <c r="C392" s="67"/>
      <c r="E392" s="66"/>
    </row>
    <row r="393" spans="3:5" ht="18">
      <c r="C393" s="67"/>
      <c r="E393" s="66"/>
    </row>
    <row r="394" spans="3:5" ht="18">
      <c r="C394" s="67"/>
      <c r="E394" s="66"/>
    </row>
    <row r="395" spans="3:5" ht="18">
      <c r="C395" s="67"/>
      <c r="E395" s="66"/>
    </row>
    <row r="396" spans="3:5" ht="18">
      <c r="C396" s="67"/>
      <c r="E396" s="66"/>
    </row>
    <row r="397" spans="3:5" ht="18">
      <c r="C397" s="67"/>
      <c r="E397" s="66"/>
    </row>
    <row r="398" spans="3:5" ht="18">
      <c r="C398" s="67"/>
      <c r="E398" s="66"/>
    </row>
    <row r="399" spans="3:5" ht="18">
      <c r="C399" s="67"/>
      <c r="E399" s="66"/>
    </row>
    <row r="400" spans="3:5" ht="18">
      <c r="C400" s="67"/>
      <c r="E400" s="66"/>
    </row>
    <row r="401" spans="3:5" ht="18">
      <c r="C401" s="67"/>
      <c r="E401" s="66"/>
    </row>
    <row r="402" spans="3:5" ht="18">
      <c r="C402" s="67"/>
      <c r="E402" s="66"/>
    </row>
    <row r="403" spans="3:5" ht="18">
      <c r="C403" s="67"/>
      <c r="E403" s="66"/>
    </row>
    <row r="404" spans="3:5" ht="18">
      <c r="C404" s="67"/>
      <c r="E404" s="66"/>
    </row>
    <row r="405" spans="3:5" ht="18">
      <c r="C405" s="67"/>
      <c r="E405" s="66"/>
    </row>
    <row r="406" spans="3:5" ht="18">
      <c r="C406" s="67"/>
      <c r="E406" s="66"/>
    </row>
    <row r="407" spans="3:5" ht="18">
      <c r="C407" s="67"/>
      <c r="E407" s="66"/>
    </row>
    <row r="408" spans="3:5" ht="18">
      <c r="C408" s="67"/>
      <c r="E408" s="66"/>
    </row>
    <row r="409" spans="3:5" ht="18">
      <c r="C409" s="67"/>
      <c r="E409" s="66"/>
    </row>
    <row r="410" spans="3:5" ht="18">
      <c r="C410" s="67"/>
      <c r="E410" s="66"/>
    </row>
    <row r="411" spans="3:5" ht="18">
      <c r="C411" s="67"/>
      <c r="E411" s="66"/>
    </row>
    <row r="412" spans="3:5" ht="18">
      <c r="C412" s="67"/>
      <c r="E412" s="66"/>
    </row>
    <row r="413" spans="3:5" ht="18">
      <c r="C413" s="67"/>
      <c r="E413" s="66"/>
    </row>
    <row r="414" spans="3:5" ht="18">
      <c r="C414" s="67"/>
      <c r="E414" s="66"/>
    </row>
    <row r="415" spans="3:5" ht="18">
      <c r="C415" s="67"/>
      <c r="E415" s="66"/>
    </row>
    <row r="416" spans="3:5" ht="18">
      <c r="C416" s="67"/>
      <c r="E416" s="66"/>
    </row>
    <row r="417" spans="3:5" ht="18">
      <c r="C417" s="67"/>
      <c r="E417" s="66"/>
    </row>
    <row r="418" spans="3:5" ht="18">
      <c r="C418" s="67"/>
      <c r="E418" s="66"/>
    </row>
    <row r="419" spans="3:5" ht="18">
      <c r="C419" s="67"/>
      <c r="E419" s="66"/>
    </row>
    <row r="420" spans="3:5" ht="18">
      <c r="C420" s="67"/>
      <c r="E420" s="66"/>
    </row>
    <row r="421" spans="3:5" ht="18">
      <c r="C421" s="67"/>
      <c r="E421" s="66"/>
    </row>
    <row r="422" spans="3:5" ht="18">
      <c r="C422" s="67"/>
      <c r="E422" s="66"/>
    </row>
    <row r="423" spans="3:5" ht="18">
      <c r="C423" s="67"/>
      <c r="E423" s="66"/>
    </row>
    <row r="424" spans="3:5" ht="18">
      <c r="C424" s="67"/>
      <c r="E424" s="66"/>
    </row>
    <row r="425" spans="3:5" ht="18">
      <c r="C425" s="67"/>
      <c r="E425" s="66"/>
    </row>
    <row r="426" spans="3:5" ht="18">
      <c r="C426" s="67"/>
      <c r="E426" s="66"/>
    </row>
    <row r="427" spans="3:5" ht="18">
      <c r="C427" s="67"/>
      <c r="E427" s="66"/>
    </row>
    <row r="428" spans="3:5" ht="18">
      <c r="C428" s="67"/>
      <c r="E428" s="66"/>
    </row>
    <row r="429" spans="3:5" ht="18">
      <c r="C429" s="67"/>
      <c r="E429" s="66"/>
    </row>
    <row r="430" spans="3:5" ht="18">
      <c r="C430" s="67"/>
      <c r="E430" s="66"/>
    </row>
    <row r="431" spans="3:5" ht="18">
      <c r="C431" s="67"/>
      <c r="E431" s="66"/>
    </row>
    <row r="432" spans="3:5" ht="18">
      <c r="C432" s="67"/>
      <c r="E432" s="66"/>
    </row>
    <row r="433" spans="3:5" ht="18">
      <c r="C433" s="67"/>
      <c r="E433" s="66"/>
    </row>
    <row r="434" spans="3:5" ht="18">
      <c r="C434" s="67"/>
      <c r="E434" s="66"/>
    </row>
    <row r="435" spans="3:5" ht="18">
      <c r="C435" s="67"/>
      <c r="E435" s="66"/>
    </row>
    <row r="436" spans="3:5" ht="18">
      <c r="C436" s="67"/>
      <c r="E436" s="66"/>
    </row>
    <row r="437" spans="3:5" ht="18">
      <c r="C437" s="67"/>
      <c r="E437" s="66"/>
    </row>
    <row r="438" spans="3:5" ht="18">
      <c r="C438" s="67"/>
      <c r="E438" s="66"/>
    </row>
    <row r="439" spans="3:5" ht="18">
      <c r="C439" s="67"/>
      <c r="E439" s="66"/>
    </row>
    <row r="440" spans="3:5" ht="18">
      <c r="C440" s="67"/>
      <c r="E440" s="66"/>
    </row>
    <row r="441" spans="3:5" ht="18">
      <c r="C441" s="67"/>
      <c r="E441" s="66"/>
    </row>
    <row r="442" spans="3:5" ht="18">
      <c r="C442" s="67"/>
      <c r="E442" s="66"/>
    </row>
    <row r="443" spans="3:5" ht="18">
      <c r="C443" s="67"/>
      <c r="E443" s="66"/>
    </row>
    <row r="444" spans="3:5" ht="18">
      <c r="C444" s="67"/>
      <c r="E444" s="66"/>
    </row>
    <row r="445" spans="3:5" ht="18">
      <c r="C445" s="67"/>
      <c r="E445" s="66"/>
    </row>
    <row r="446" spans="3:5" ht="18">
      <c r="C446" s="67"/>
      <c r="E446" s="66"/>
    </row>
    <row r="447" spans="3:5" ht="18">
      <c r="C447" s="67"/>
      <c r="E447" s="66"/>
    </row>
    <row r="448" spans="3:5" ht="18">
      <c r="C448" s="67"/>
      <c r="E448" s="66"/>
    </row>
    <row r="449" spans="3:5" ht="18">
      <c r="C449" s="67"/>
      <c r="E449" s="66"/>
    </row>
    <row r="450" spans="3:5" ht="18">
      <c r="C450" s="67"/>
      <c r="E450" s="66"/>
    </row>
    <row r="451" spans="3:5" ht="18">
      <c r="C451" s="67"/>
      <c r="E451" s="66"/>
    </row>
    <row r="452" spans="3:5" ht="18">
      <c r="C452" s="67"/>
      <c r="E452" s="66"/>
    </row>
    <row r="453" spans="3:5" ht="18">
      <c r="C453" s="67"/>
      <c r="E453" s="66"/>
    </row>
    <row r="454" spans="3:5" ht="18">
      <c r="C454" s="67"/>
      <c r="E454" s="66"/>
    </row>
    <row r="455" spans="3:5" ht="18">
      <c r="C455" s="67"/>
      <c r="E455" s="66"/>
    </row>
    <row r="456" spans="3:5" ht="18">
      <c r="C456" s="67"/>
      <c r="E456" s="66"/>
    </row>
    <row r="457" spans="3:5" ht="18">
      <c r="C457" s="67"/>
      <c r="E457" s="66"/>
    </row>
    <row r="458" spans="3:5" ht="18">
      <c r="C458" s="67"/>
      <c r="E458" s="66"/>
    </row>
    <row r="459" spans="3:5" ht="18">
      <c r="C459" s="67"/>
      <c r="E459" s="66"/>
    </row>
    <row r="460" spans="3:5" ht="18">
      <c r="C460" s="67"/>
      <c r="E460" s="66"/>
    </row>
    <row r="461" spans="3:5" ht="18">
      <c r="C461" s="67"/>
      <c r="E461" s="66"/>
    </row>
    <row r="462" spans="3:5" ht="18">
      <c r="C462" s="67"/>
      <c r="E462" s="66"/>
    </row>
    <row r="463" spans="3:5" ht="18">
      <c r="C463" s="67"/>
      <c r="E463" s="66"/>
    </row>
    <row r="464" spans="3:5" ht="18">
      <c r="C464" s="67"/>
      <c r="E464" s="66"/>
    </row>
    <row r="465" spans="3:5" ht="18">
      <c r="C465" s="67"/>
      <c r="E465" s="66"/>
    </row>
    <row r="466" spans="3:5" ht="18">
      <c r="C466" s="67"/>
      <c r="E466" s="66"/>
    </row>
    <row r="467" spans="3:5" ht="18">
      <c r="C467" s="67"/>
      <c r="E467" s="66"/>
    </row>
    <row r="468" spans="3:5" ht="18">
      <c r="C468" s="67"/>
      <c r="E468" s="66"/>
    </row>
    <row r="469" spans="3:5" ht="18">
      <c r="C469" s="67"/>
      <c r="E469" s="66"/>
    </row>
    <row r="470" spans="3:5" ht="18">
      <c r="C470" s="66"/>
      <c r="E470" s="66"/>
    </row>
    <row r="471" spans="3:5" ht="18">
      <c r="C471" s="66"/>
      <c r="E471" s="66"/>
    </row>
    <row r="472" spans="3:5" ht="18">
      <c r="C472" s="66"/>
      <c r="E472" s="66"/>
    </row>
    <row r="473" spans="3:5" ht="18">
      <c r="C473" s="66"/>
      <c r="E473" s="66"/>
    </row>
    <row r="474" spans="3:5" ht="18">
      <c r="C474" s="66"/>
      <c r="E474" s="66"/>
    </row>
    <row r="475" spans="3:5" ht="18">
      <c r="C475" s="66"/>
      <c r="E475" s="66"/>
    </row>
    <row r="476" spans="3:5" ht="18">
      <c r="C476" s="66"/>
      <c r="E476" s="66"/>
    </row>
    <row r="477" spans="3:5" ht="18">
      <c r="C477" s="66"/>
      <c r="E477" s="66"/>
    </row>
    <row r="478" spans="3:5" ht="18">
      <c r="C478" s="66"/>
      <c r="E478" s="66"/>
    </row>
    <row r="479" spans="3:5" ht="18">
      <c r="C479" s="66"/>
      <c r="E479" s="66"/>
    </row>
    <row r="480" spans="3:5" ht="18">
      <c r="C480" s="66"/>
      <c r="E480" s="66"/>
    </row>
    <row r="481" spans="3:5" ht="18">
      <c r="C481" s="66"/>
      <c r="E481" s="66"/>
    </row>
    <row r="482" spans="3:5" ht="18">
      <c r="C482" s="66"/>
      <c r="E482" s="66"/>
    </row>
    <row r="483" spans="3:5" ht="18">
      <c r="C483" s="66"/>
      <c r="E483" s="66"/>
    </row>
    <row r="484" spans="3:5" ht="18">
      <c r="C484" s="66"/>
      <c r="E484" s="66"/>
    </row>
    <row r="485" spans="3:5" ht="18">
      <c r="C485" s="66"/>
      <c r="E485" s="66"/>
    </row>
    <row r="486" spans="3:5" ht="18">
      <c r="C486" s="66"/>
      <c r="E486" s="66"/>
    </row>
    <row r="487" spans="3:5" ht="18">
      <c r="C487" s="66"/>
      <c r="E487" s="66"/>
    </row>
    <row r="488" spans="3:5" ht="18">
      <c r="C488" s="66"/>
      <c r="E488" s="66"/>
    </row>
    <row r="489" spans="3:5" ht="18">
      <c r="C489" s="66"/>
      <c r="E489" s="66"/>
    </row>
    <row r="490" spans="3:5" ht="18">
      <c r="C490" s="66"/>
      <c r="E490" s="66"/>
    </row>
    <row r="491" spans="3:5" ht="18">
      <c r="C491" s="66"/>
      <c r="E491" s="66"/>
    </row>
    <row r="492" spans="3:5" ht="18">
      <c r="C492" s="66"/>
      <c r="E492" s="66"/>
    </row>
    <row r="493" spans="3:5" ht="18">
      <c r="C493" s="66"/>
      <c r="E493" s="66"/>
    </row>
    <row r="494" spans="3:5" ht="18">
      <c r="C494" s="66"/>
      <c r="E494" s="66"/>
    </row>
    <row r="495" spans="3:5" ht="18">
      <c r="C495" s="66"/>
      <c r="E495" s="66"/>
    </row>
    <row r="496" spans="3:5" ht="18">
      <c r="C496" s="66"/>
      <c r="E496" s="66"/>
    </row>
    <row r="497" spans="3:5" ht="18">
      <c r="C497" s="66"/>
      <c r="E497" s="66"/>
    </row>
    <row r="498" spans="3:5" ht="18">
      <c r="C498" s="66"/>
      <c r="E498" s="66"/>
    </row>
    <row r="499" spans="3:5" ht="18">
      <c r="C499" s="66"/>
      <c r="E499" s="66"/>
    </row>
    <row r="500" spans="3:5" ht="18">
      <c r="C500" s="66"/>
      <c r="E500" s="66"/>
    </row>
    <row r="501" spans="3:5" ht="18">
      <c r="C501" s="66"/>
      <c r="E501" s="66"/>
    </row>
    <row r="502" spans="3:5" ht="18">
      <c r="C502" s="66"/>
      <c r="E502" s="66"/>
    </row>
    <row r="503" spans="3:5" ht="18">
      <c r="C503" s="66"/>
      <c r="E503" s="66"/>
    </row>
    <row r="504" spans="3:5" ht="18">
      <c r="C504" s="66"/>
      <c r="E504" s="66"/>
    </row>
    <row r="505" spans="3:5" ht="18">
      <c r="C505" s="66"/>
      <c r="E505" s="66"/>
    </row>
    <row r="506" spans="3:5" ht="18">
      <c r="C506" s="66"/>
      <c r="E506" s="66"/>
    </row>
    <row r="507" spans="3:5" ht="18">
      <c r="C507" s="66"/>
      <c r="E507" s="66"/>
    </row>
    <row r="508" spans="3:5" ht="18">
      <c r="C508" s="66"/>
      <c r="E508" s="66"/>
    </row>
    <row r="509" spans="3:5" ht="18">
      <c r="C509" s="66"/>
      <c r="E509" s="66"/>
    </row>
    <row r="510" spans="3:5" ht="18">
      <c r="C510" s="66"/>
      <c r="E510" s="66"/>
    </row>
    <row r="511" spans="3:5" ht="18">
      <c r="C511" s="66"/>
      <c r="E511" s="66"/>
    </row>
    <row r="512" spans="3:5" ht="18">
      <c r="C512" s="66"/>
      <c r="E512" s="66"/>
    </row>
    <row r="513" spans="3:5" ht="18">
      <c r="C513" s="66"/>
      <c r="E513" s="66"/>
    </row>
    <row r="514" spans="3:5" ht="18">
      <c r="C514" s="66"/>
      <c r="E514" s="66"/>
    </row>
    <row r="515" spans="3:5" ht="18">
      <c r="C515" s="66"/>
      <c r="E515" s="66"/>
    </row>
    <row r="516" spans="3:5" ht="18">
      <c r="C516" s="66"/>
      <c r="E516" s="66"/>
    </row>
    <row r="517" spans="3:5" ht="18">
      <c r="C517" s="66"/>
      <c r="E517" s="66"/>
    </row>
    <row r="518" spans="3:5" ht="18">
      <c r="C518" s="66"/>
      <c r="E518" s="66"/>
    </row>
    <row r="519" spans="3:5" ht="18">
      <c r="C519" s="66"/>
      <c r="E519" s="66"/>
    </row>
    <row r="520" spans="3:5" ht="18">
      <c r="C520" s="66"/>
      <c r="E520" s="66"/>
    </row>
    <row r="521" spans="3:5" ht="18">
      <c r="C521" s="66"/>
      <c r="E521" s="66"/>
    </row>
    <row r="522" spans="3:5" ht="18">
      <c r="C522" s="66"/>
      <c r="E522" s="66"/>
    </row>
    <row r="523" spans="3:5" ht="18">
      <c r="C523" s="66"/>
      <c r="E523" s="66"/>
    </row>
    <row r="524" spans="3:5" ht="18">
      <c r="C524" s="66"/>
      <c r="E524" s="66"/>
    </row>
    <row r="525" spans="3:5" ht="18">
      <c r="C525" s="66"/>
      <c r="E525" s="66"/>
    </row>
    <row r="526" spans="3:5" ht="18">
      <c r="C526" s="66"/>
      <c r="E526" s="66"/>
    </row>
    <row r="527" spans="3:5" ht="18">
      <c r="C527" s="66"/>
      <c r="E527" s="66"/>
    </row>
    <row r="528" spans="3:5" ht="18">
      <c r="C528" s="66"/>
      <c r="E528" s="66"/>
    </row>
    <row r="529" spans="3:5" ht="18">
      <c r="C529" s="66"/>
      <c r="E529" s="66"/>
    </row>
    <row r="530" spans="3:5" ht="18">
      <c r="C530" s="66"/>
      <c r="E530" s="66"/>
    </row>
    <row r="531" spans="3:5" ht="18">
      <c r="C531" s="66"/>
      <c r="E531" s="66"/>
    </row>
    <row r="532" spans="3:5" ht="18">
      <c r="C532" s="66"/>
      <c r="E532" s="66"/>
    </row>
    <row r="533" spans="3:5" ht="18">
      <c r="C533" s="66"/>
      <c r="E533" s="66"/>
    </row>
    <row r="534" spans="3:5" ht="18">
      <c r="C534" s="66"/>
      <c r="E534" s="66"/>
    </row>
    <row r="535" spans="3:5" ht="18">
      <c r="C535" s="66"/>
      <c r="E535" s="66"/>
    </row>
    <row r="536" spans="3:5" ht="18">
      <c r="C536" s="66"/>
      <c r="E536" s="66"/>
    </row>
    <row r="537" spans="3:5" ht="18">
      <c r="C537" s="66"/>
      <c r="E537" s="66"/>
    </row>
    <row r="538" spans="3:5" ht="18">
      <c r="C538" s="66"/>
      <c r="E538" s="66"/>
    </row>
    <row r="539" spans="3:5" ht="18">
      <c r="C539" s="66"/>
      <c r="E539" s="66"/>
    </row>
    <row r="540" spans="3:5" ht="18">
      <c r="C540" s="66"/>
      <c r="E540" s="66"/>
    </row>
    <row r="541" spans="3:5" ht="18">
      <c r="C541" s="66"/>
      <c r="E541" s="66"/>
    </row>
    <row r="542" spans="3:5" ht="18">
      <c r="C542" s="66"/>
      <c r="E542" s="66"/>
    </row>
    <row r="543" spans="3:5" ht="18">
      <c r="C543" s="66"/>
      <c r="E543" s="66"/>
    </row>
    <row r="544" spans="3:5" ht="18">
      <c r="C544" s="66"/>
      <c r="E544" s="66"/>
    </row>
    <row r="545" spans="3:5" ht="18">
      <c r="C545" s="66"/>
      <c r="E545" s="66"/>
    </row>
    <row r="546" spans="3:5" ht="18">
      <c r="C546" s="66"/>
      <c r="E546" s="66"/>
    </row>
    <row r="547" spans="3:5" ht="18">
      <c r="C547" s="66"/>
      <c r="E547" s="66"/>
    </row>
    <row r="548" spans="3:5" ht="18">
      <c r="C548" s="66"/>
      <c r="E548" s="66"/>
    </row>
    <row r="549" spans="3:5" ht="18">
      <c r="C549" s="66"/>
      <c r="E549" s="66"/>
    </row>
    <row r="550" spans="3:5" ht="18">
      <c r="C550" s="66"/>
      <c r="E550" s="66"/>
    </row>
    <row r="551" spans="3:5" ht="18">
      <c r="C551" s="66"/>
      <c r="E551" s="66"/>
    </row>
    <row r="552" spans="3:5" ht="18">
      <c r="C552" s="66"/>
      <c r="E552" s="66"/>
    </row>
    <row r="553" spans="3:5" ht="18">
      <c r="C553" s="66"/>
      <c r="E553" s="66"/>
    </row>
    <row r="554" spans="3:5" ht="18">
      <c r="C554" s="66"/>
      <c r="E554" s="66"/>
    </row>
    <row r="555" spans="3:5" ht="18">
      <c r="C555" s="66"/>
      <c r="E555" s="66"/>
    </row>
    <row r="556" spans="3:5" ht="18">
      <c r="C556" s="66"/>
      <c r="E556" s="66"/>
    </row>
    <row r="557" spans="3:5" ht="18">
      <c r="C557" s="66"/>
      <c r="E557" s="66"/>
    </row>
    <row r="558" spans="3:5" ht="18">
      <c r="C558" s="66"/>
      <c r="E558" s="66"/>
    </row>
    <row r="559" spans="3:5" ht="18">
      <c r="C559" s="66"/>
      <c r="E559" s="66"/>
    </row>
    <row r="560" spans="3:5" ht="18">
      <c r="C560" s="66"/>
      <c r="E560" s="66"/>
    </row>
    <row r="561" spans="3:5" ht="18">
      <c r="C561" s="66"/>
      <c r="E561" s="66"/>
    </row>
    <row r="562" spans="3:5" ht="18">
      <c r="C562" s="66"/>
      <c r="E562" s="66"/>
    </row>
    <row r="563" spans="3:5" ht="18">
      <c r="C563" s="66"/>
      <c r="E563" s="66"/>
    </row>
    <row r="564" spans="3:5" ht="18">
      <c r="C564" s="66"/>
      <c r="E564" s="66"/>
    </row>
    <row r="565" spans="3:5" ht="18">
      <c r="C565" s="66"/>
      <c r="E565" s="66"/>
    </row>
    <row r="566" spans="3:5" ht="18">
      <c r="C566" s="66"/>
      <c r="E566" s="66"/>
    </row>
    <row r="567" spans="3:5" ht="18">
      <c r="C567" s="66"/>
      <c r="E567" s="66"/>
    </row>
    <row r="568" spans="3:5" ht="18">
      <c r="C568" s="66"/>
      <c r="E568" s="66"/>
    </row>
    <row r="569" spans="3:5" ht="18">
      <c r="C569" s="66"/>
      <c r="E569" s="66"/>
    </row>
    <row r="570" spans="3:5" ht="18">
      <c r="C570" s="66"/>
      <c r="E570" s="66"/>
    </row>
    <row r="571" spans="3:5" ht="18">
      <c r="C571" s="66"/>
      <c r="E571" s="66"/>
    </row>
    <row r="572" spans="3:5" ht="18">
      <c r="C572" s="66"/>
      <c r="E572" s="66"/>
    </row>
    <row r="573" spans="3:5" ht="18">
      <c r="C573" s="66"/>
      <c r="E573" s="66"/>
    </row>
    <row r="574" spans="3:5" ht="18">
      <c r="C574" s="66"/>
      <c r="E574" s="66"/>
    </row>
    <row r="575" spans="3:5" ht="18">
      <c r="C575" s="66"/>
      <c r="E575" s="66"/>
    </row>
    <row r="576" spans="3:5" ht="18">
      <c r="C576" s="66"/>
      <c r="E576" s="66"/>
    </row>
    <row r="577" spans="3:5" ht="18">
      <c r="C577" s="66"/>
      <c r="E577" s="66"/>
    </row>
    <row r="578" spans="3:5" ht="18">
      <c r="C578" s="66"/>
      <c r="E578" s="66"/>
    </row>
    <row r="579" spans="3:5" ht="18">
      <c r="C579" s="66"/>
      <c r="E579" s="66"/>
    </row>
    <row r="580" spans="3:5" ht="18">
      <c r="C580" s="66"/>
      <c r="E580" s="66"/>
    </row>
    <row r="581" spans="3:5" ht="18">
      <c r="C581" s="66"/>
      <c r="E581" s="66"/>
    </row>
    <row r="582" spans="3:5" ht="18">
      <c r="C582" s="66"/>
      <c r="E582" s="66"/>
    </row>
    <row r="583" spans="3:5" ht="18">
      <c r="C583" s="66"/>
      <c r="E583" s="66"/>
    </row>
    <row r="584" spans="3:5" ht="18">
      <c r="C584" s="66"/>
      <c r="E584" s="66"/>
    </row>
    <row r="585" spans="3:5" ht="18">
      <c r="C585" s="66"/>
      <c r="E585" s="66"/>
    </row>
    <row r="586" spans="3:5" ht="18">
      <c r="C586" s="66"/>
      <c r="E586" s="66"/>
    </row>
    <row r="587" spans="3:5" ht="18">
      <c r="C587" s="66"/>
      <c r="E587" s="66"/>
    </row>
    <row r="588" spans="3:5" ht="18">
      <c r="C588" s="66"/>
      <c r="E588" s="66"/>
    </row>
    <row r="589" spans="3:5" ht="18">
      <c r="C589" s="66"/>
      <c r="E589" s="66"/>
    </row>
    <row r="590" spans="3:5" ht="18">
      <c r="C590" s="66"/>
      <c r="E590" s="66"/>
    </row>
    <row r="591" spans="3:5" ht="18">
      <c r="C591" s="66"/>
      <c r="E591" s="66"/>
    </row>
    <row r="592" spans="3:5" ht="18">
      <c r="C592" s="66"/>
      <c r="E592" s="66"/>
    </row>
    <row r="593" spans="3:5" ht="18">
      <c r="C593" s="66"/>
      <c r="E593" s="66"/>
    </row>
    <row r="594" spans="3:5" ht="18">
      <c r="C594" s="66"/>
      <c r="E594" s="66"/>
    </row>
    <row r="595" spans="3:5" ht="18">
      <c r="C595" s="66"/>
      <c r="E595" s="66"/>
    </row>
    <row r="596" spans="3:5" ht="18">
      <c r="C596" s="66"/>
      <c r="E596" s="66"/>
    </row>
    <row r="597" spans="3:5" ht="18">
      <c r="C597" s="66"/>
      <c r="E597" s="66"/>
    </row>
    <row r="598" spans="3:5" ht="18">
      <c r="C598" s="66"/>
      <c r="E598" s="66"/>
    </row>
    <row r="599" spans="3:5" ht="18">
      <c r="C599" s="66"/>
      <c r="E599" s="66"/>
    </row>
    <row r="600" spans="3:5" ht="18">
      <c r="C600" s="66"/>
      <c r="E600" s="66"/>
    </row>
    <row r="601" spans="3:5" ht="18">
      <c r="C601" s="66"/>
      <c r="E601" s="66"/>
    </row>
    <row r="602" spans="3:5" ht="18">
      <c r="C602" s="66"/>
      <c r="E602" s="66"/>
    </row>
    <row r="603" spans="3:5" ht="18">
      <c r="C603" s="66"/>
      <c r="E603" s="66"/>
    </row>
    <row r="604" spans="3:5" ht="18">
      <c r="C604" s="66"/>
      <c r="E604" s="66"/>
    </row>
    <row r="605" spans="3:5" ht="18">
      <c r="C605" s="66"/>
      <c r="E605" s="66"/>
    </row>
    <row r="606" spans="3:5" ht="18">
      <c r="C606" s="66"/>
      <c r="E606" s="66"/>
    </row>
    <row r="607" spans="3:5" ht="18">
      <c r="C607" s="66"/>
      <c r="E607" s="66"/>
    </row>
    <row r="608" spans="3:5" ht="18">
      <c r="C608" s="66"/>
      <c r="E608" s="66"/>
    </row>
    <row r="609" spans="3:5" ht="18">
      <c r="C609" s="66"/>
      <c r="E609" s="66"/>
    </row>
    <row r="610" spans="3:5" ht="18">
      <c r="C610" s="66"/>
      <c r="E610" s="66"/>
    </row>
    <row r="611" spans="3:5" ht="18">
      <c r="C611" s="66"/>
      <c r="E611" s="66"/>
    </row>
    <row r="612" spans="3:5" ht="18">
      <c r="C612" s="66"/>
      <c r="E612" s="66"/>
    </row>
    <row r="613" spans="3:5" ht="18">
      <c r="C613" s="66"/>
      <c r="E613" s="66"/>
    </row>
    <row r="614" spans="3:5" ht="18">
      <c r="C614" s="66"/>
      <c r="E614" s="66"/>
    </row>
    <row r="615" spans="3:5" ht="18">
      <c r="C615" s="66"/>
      <c r="E615" s="66"/>
    </row>
    <row r="616" spans="3:5" ht="18">
      <c r="C616" s="66"/>
      <c r="E616" s="66"/>
    </row>
    <row r="617" spans="3:5" ht="18">
      <c r="C617" s="66"/>
      <c r="E617" s="66"/>
    </row>
    <row r="618" spans="3:5" ht="18">
      <c r="C618" s="66"/>
      <c r="E618" s="66"/>
    </row>
    <row r="619" spans="3:5" ht="18">
      <c r="C619" s="66"/>
      <c r="E619" s="66"/>
    </row>
    <row r="620" spans="3:5" ht="18">
      <c r="C620" s="66"/>
      <c r="E620" s="66"/>
    </row>
    <row r="621" spans="3:5" ht="18">
      <c r="C621" s="66"/>
      <c r="E621" s="66"/>
    </row>
    <row r="622" spans="3:5" ht="18">
      <c r="C622" s="66"/>
      <c r="E622" s="66"/>
    </row>
    <row r="623" spans="3:5" ht="18">
      <c r="C623" s="66"/>
      <c r="E623" s="66"/>
    </row>
    <row r="624" spans="3:5" ht="18">
      <c r="C624" s="66"/>
      <c r="E624" s="66"/>
    </row>
    <row r="625" spans="3:5" ht="18">
      <c r="C625" s="66"/>
      <c r="E625" s="66"/>
    </row>
    <row r="626" spans="3:5" ht="18">
      <c r="C626" s="66"/>
      <c r="E626" s="66"/>
    </row>
    <row r="627" spans="3:5" ht="18">
      <c r="C627" s="66"/>
      <c r="E627" s="66"/>
    </row>
    <row r="628" spans="3:5" ht="18">
      <c r="C628" s="66"/>
      <c r="E628" s="66"/>
    </row>
    <row r="629" spans="3:5" ht="18">
      <c r="C629" s="66"/>
      <c r="E629" s="66"/>
    </row>
    <row r="630" spans="3:5" ht="18">
      <c r="C630" s="66"/>
      <c r="E630" s="66"/>
    </row>
    <row r="631" spans="3:5" ht="18">
      <c r="C631" s="66"/>
      <c r="E631" s="66"/>
    </row>
    <row r="632" spans="3:5" ht="18">
      <c r="C632" s="66"/>
      <c r="E632" s="66"/>
    </row>
    <row r="633" spans="3:5" ht="18">
      <c r="C633" s="66"/>
      <c r="E633" s="66"/>
    </row>
    <row r="634" spans="3:5" ht="18">
      <c r="C634" s="66"/>
      <c r="E634" s="66"/>
    </row>
    <row r="635" spans="3:5" ht="18">
      <c r="C635" s="66"/>
      <c r="E635" s="66"/>
    </row>
    <row r="636" spans="3:5" ht="18">
      <c r="C636" s="66"/>
      <c r="E636" s="66"/>
    </row>
    <row r="637" spans="3:5" ht="18">
      <c r="C637" s="66"/>
      <c r="E637" s="66"/>
    </row>
    <row r="638" spans="3:5" ht="18">
      <c r="C638" s="66"/>
      <c r="E638" s="66"/>
    </row>
    <row r="639" spans="3:5" ht="18">
      <c r="C639" s="66"/>
      <c r="E639" s="66"/>
    </row>
    <row r="640" spans="3:5" ht="18">
      <c r="C640" s="66"/>
      <c r="E640" s="66"/>
    </row>
    <row r="641" spans="3:5" ht="18">
      <c r="C641" s="66"/>
      <c r="E641" s="66"/>
    </row>
    <row r="642" spans="3:5" ht="18">
      <c r="C642" s="66"/>
      <c r="E642" s="66"/>
    </row>
    <row r="643" spans="3:5" ht="18">
      <c r="C643" s="66"/>
      <c r="E643" s="66"/>
    </row>
    <row r="644" spans="3:5" ht="18">
      <c r="C644" s="66"/>
      <c r="E644" s="66"/>
    </row>
    <row r="645" spans="3:5" ht="18">
      <c r="C645" s="66"/>
      <c r="E645" s="66"/>
    </row>
    <row r="646" spans="3:5" ht="18">
      <c r="C646" s="66"/>
      <c r="E646" s="66"/>
    </row>
    <row r="647" spans="3:5" ht="18">
      <c r="C647" s="66"/>
      <c r="E647" s="66"/>
    </row>
    <row r="648" spans="3:5" ht="18">
      <c r="C648" s="66"/>
      <c r="E648" s="66"/>
    </row>
    <row r="649" spans="3:5" ht="18">
      <c r="C649" s="66"/>
      <c r="E649" s="66"/>
    </row>
    <row r="650" spans="3:5" ht="18">
      <c r="C650" s="66"/>
      <c r="E650" s="66"/>
    </row>
    <row r="651" spans="3:5" ht="18">
      <c r="C651" s="66"/>
      <c r="E651" s="66"/>
    </row>
    <row r="652" spans="3:5" ht="18">
      <c r="C652" s="66"/>
      <c r="E652" s="66"/>
    </row>
    <row r="653" spans="3:5" ht="18">
      <c r="C653" s="66"/>
      <c r="E653" s="66"/>
    </row>
    <row r="654" spans="3:5" ht="18">
      <c r="C654" s="66"/>
      <c r="E654" s="66"/>
    </row>
    <row r="655" spans="3:5" ht="18">
      <c r="C655" s="66"/>
      <c r="E655" s="66"/>
    </row>
    <row r="656" spans="3:5" ht="18">
      <c r="C656" s="66"/>
      <c r="E656" s="66"/>
    </row>
    <row r="657" spans="3:5" ht="18">
      <c r="C657" s="66"/>
      <c r="E657" s="66"/>
    </row>
    <row r="658" spans="3:5" ht="18">
      <c r="C658" s="66"/>
      <c r="E658" s="66"/>
    </row>
    <row r="659" spans="3:5" ht="18">
      <c r="C659" s="66"/>
      <c r="E659" s="66"/>
    </row>
    <row r="660" spans="3:5" ht="18">
      <c r="C660" s="66"/>
      <c r="E660" s="66"/>
    </row>
    <row r="661" spans="3:5" ht="18">
      <c r="C661" s="66"/>
      <c r="E661" s="66"/>
    </row>
    <row r="662" spans="3:5" ht="18">
      <c r="C662" s="66"/>
      <c r="E662" s="66"/>
    </row>
    <row r="663" spans="3:5" ht="18">
      <c r="C663" s="66"/>
      <c r="E663" s="66"/>
    </row>
    <row r="664" spans="3:5" ht="18">
      <c r="C664" s="66"/>
      <c r="E664" s="66"/>
    </row>
    <row r="665" spans="3:5" ht="18">
      <c r="C665" s="66"/>
      <c r="E665" s="66"/>
    </row>
    <row r="666" spans="3:5" ht="18">
      <c r="C666" s="66"/>
      <c r="E666" s="66"/>
    </row>
    <row r="667" spans="3:5" ht="18">
      <c r="C667" s="66"/>
      <c r="E667" s="66"/>
    </row>
    <row r="668" ht="18">
      <c r="E668" s="66"/>
    </row>
    <row r="669" ht="18">
      <c r="E669" s="66"/>
    </row>
    <row r="670" ht="18">
      <c r="E670" s="66"/>
    </row>
    <row r="671" ht="18">
      <c r="E671" s="66"/>
    </row>
  </sheetData>
  <sheetProtection/>
  <mergeCells count="2">
    <mergeCell ref="A3:E3"/>
    <mergeCell ref="C1:F2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5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47"/>
  <sheetViews>
    <sheetView showZeros="0" view="pageBreakPreview" zoomScale="75" zoomScaleNormal="75" zoomScaleSheetLayoutView="75" zoomScalePageLayoutView="0" workbookViewId="0" topLeftCell="A1">
      <pane ySplit="6" topLeftCell="A31" activePane="bottomLeft" state="frozen"/>
      <selection pane="topLeft" activeCell="A1" sqref="A1"/>
      <selection pane="bottomLeft" activeCell="B2" sqref="B2"/>
    </sheetView>
  </sheetViews>
  <sheetFormatPr defaultColWidth="9.00390625" defaultRowHeight="12.75"/>
  <cols>
    <col min="1" max="1" width="12.00390625" style="6" customWidth="1"/>
    <col min="2" max="2" width="83.75390625" style="6" customWidth="1"/>
    <col min="3" max="3" width="15.375" style="6" customWidth="1"/>
    <col min="4" max="4" width="14.75390625" style="7" customWidth="1"/>
    <col min="5" max="5" width="13.875" style="8" customWidth="1"/>
    <col min="6" max="6" width="12.875" style="8" customWidth="1"/>
    <col min="7" max="7" width="12.875" style="6" customWidth="1"/>
    <col min="8" max="8" width="12.75390625" style="6" customWidth="1"/>
    <col min="9" max="16384" width="9.125" style="6" customWidth="1"/>
  </cols>
  <sheetData>
    <row r="1" spans="4:7" ht="18.75">
      <c r="D1" s="279" t="s">
        <v>173</v>
      </c>
      <c r="E1" s="279"/>
      <c r="F1" s="279"/>
      <c r="G1" s="279"/>
    </row>
    <row r="2" spans="4:7" ht="77.25" customHeight="1">
      <c r="D2" s="279"/>
      <c r="E2" s="279"/>
      <c r="F2" s="279"/>
      <c r="G2" s="279"/>
    </row>
    <row r="4" spans="1:7" ht="27.75" customHeight="1">
      <c r="A4" s="280" t="s">
        <v>169</v>
      </c>
      <c r="B4" s="280"/>
      <c r="C4" s="280"/>
      <c r="D4" s="280"/>
      <c r="E4" s="280"/>
      <c r="F4" s="280"/>
      <c r="G4" s="280"/>
    </row>
    <row r="5" ht="15" customHeight="1" thickBot="1">
      <c r="G5" s="9"/>
    </row>
    <row r="6" spans="1:7" s="2" customFormat="1" ht="66" customHeight="1" thickBot="1">
      <c r="A6" s="4" t="s">
        <v>0</v>
      </c>
      <c r="B6" s="5" t="s">
        <v>1</v>
      </c>
      <c r="C6" s="72" t="s">
        <v>39</v>
      </c>
      <c r="D6" s="72" t="s">
        <v>10</v>
      </c>
      <c r="E6" s="72" t="s">
        <v>51</v>
      </c>
      <c r="F6" s="72" t="s">
        <v>40</v>
      </c>
      <c r="G6" s="118" t="s">
        <v>41</v>
      </c>
    </row>
    <row r="7" spans="1:7" ht="23.25" customHeight="1" thickBot="1">
      <c r="A7" s="11"/>
      <c r="B7" s="14" t="s">
        <v>12</v>
      </c>
      <c r="C7" s="12"/>
      <c r="D7" s="13"/>
      <c r="E7" s="12"/>
      <c r="F7" s="14"/>
      <c r="G7" s="15"/>
    </row>
    <row r="8" spans="1:7" ht="22.5" customHeight="1" thickBot="1">
      <c r="A8" s="161">
        <v>10000000</v>
      </c>
      <c r="B8" s="162" t="s">
        <v>2</v>
      </c>
      <c r="C8" s="163">
        <f>SUM(C18,C14,C11,C9)</f>
        <v>58539.62</v>
      </c>
      <c r="D8" s="163">
        <f>SUM(D18,D14,D11,D9)</f>
        <v>23116.7</v>
      </c>
      <c r="E8" s="163">
        <f>SUM(E18,E14,E11,E9)</f>
        <v>21128.7</v>
      </c>
      <c r="F8" s="121">
        <f>E8/C8*100</f>
        <v>36.09299137917192</v>
      </c>
      <c r="G8" s="122">
        <f>E8/D8*100</f>
        <v>91.40015659674607</v>
      </c>
    </row>
    <row r="9" spans="1:7" ht="37.5">
      <c r="A9" s="155">
        <v>11000000</v>
      </c>
      <c r="B9" s="156" t="s">
        <v>3</v>
      </c>
      <c r="C9" s="138">
        <f>C10</f>
        <v>43530</v>
      </c>
      <c r="D9" s="138">
        <f>D10</f>
        <v>17130</v>
      </c>
      <c r="E9" s="138">
        <f>E10</f>
        <v>15216.3</v>
      </c>
      <c r="F9" s="138">
        <f>E9/C9*100</f>
        <v>34.95589248793935</v>
      </c>
      <c r="G9" s="140">
        <f>E9/D9*100</f>
        <v>88.82837127845885</v>
      </c>
    </row>
    <row r="10" spans="1:8" ht="18.75">
      <c r="A10" s="135">
        <v>11010000</v>
      </c>
      <c r="B10" s="29" t="s">
        <v>60</v>
      </c>
      <c r="C10" s="260">
        <v>43530</v>
      </c>
      <c r="D10" s="260">
        <v>17130</v>
      </c>
      <c r="E10" s="260">
        <v>15216.3</v>
      </c>
      <c r="F10" s="30">
        <f>IF(C10=0,"",$E10/C10*100)</f>
        <v>34.95589248793935</v>
      </c>
      <c r="G10" s="140">
        <f>IF(D10=0,"",$E10/D10*100)</f>
        <v>88.82837127845885</v>
      </c>
      <c r="H10" s="16"/>
    </row>
    <row r="11" spans="1:7" ht="20.25" customHeight="1">
      <c r="A11" s="155">
        <v>13000000</v>
      </c>
      <c r="B11" s="156" t="s">
        <v>30</v>
      </c>
      <c r="C11" s="138">
        <f>SUM(C12:C13)</f>
        <v>76.76</v>
      </c>
      <c r="D11" s="138">
        <f>SUM(D12:D13)</f>
        <v>7.3</v>
      </c>
      <c r="E11" s="138">
        <f>SUM(E12:E13)</f>
        <v>47.1</v>
      </c>
      <c r="F11" s="138">
        <f>E11/C11*100</f>
        <v>61.36008337675872</v>
      </c>
      <c r="G11" s="140">
        <f>E11/D11*100</f>
        <v>645.2054794520549</v>
      </c>
    </row>
    <row r="12" spans="1:7" ht="18.75">
      <c r="A12" s="135">
        <v>13010000</v>
      </c>
      <c r="B12" s="29" t="s">
        <v>14</v>
      </c>
      <c r="C12" s="260">
        <v>75.11</v>
      </c>
      <c r="D12" s="260">
        <v>6.5</v>
      </c>
      <c r="E12" s="260">
        <v>45.9</v>
      </c>
      <c r="F12" s="30">
        <f aca="true" t="shared" si="0" ref="F12:G21">IF(C12=0,"",$E12/C12*100)</f>
        <v>61.110371455199044</v>
      </c>
      <c r="G12" s="173">
        <f t="shared" si="0"/>
        <v>706.1538461538462</v>
      </c>
    </row>
    <row r="13" spans="1:7" ht="18.75">
      <c r="A13" s="135" t="s">
        <v>114</v>
      </c>
      <c r="B13" s="29" t="s">
        <v>115</v>
      </c>
      <c r="C13" s="260">
        <v>1.6500000000000001</v>
      </c>
      <c r="D13" s="260">
        <v>0.8</v>
      </c>
      <c r="E13" s="260">
        <v>1.2</v>
      </c>
      <c r="F13" s="30">
        <f t="shared" si="0"/>
        <v>72.72727272727272</v>
      </c>
      <c r="G13" s="173">
        <f t="shared" si="0"/>
        <v>149.99999999999997</v>
      </c>
    </row>
    <row r="14" spans="1:7" ht="21" customHeight="1">
      <c r="A14" s="174" t="s">
        <v>80</v>
      </c>
      <c r="B14" s="157" t="s">
        <v>81</v>
      </c>
      <c r="C14" s="158">
        <f>SUM(C15:C17)</f>
        <v>1089.2</v>
      </c>
      <c r="D14" s="158">
        <f>SUM(D15:D17)</f>
        <v>568.7</v>
      </c>
      <c r="E14" s="158">
        <f>SUM(E15:E17)</f>
        <v>560.3000000000001</v>
      </c>
      <c r="F14" s="158">
        <f>E14/C14*100</f>
        <v>51.441424899008446</v>
      </c>
      <c r="G14" s="175">
        <f>E14/D14*100</f>
        <v>98.5229470722701</v>
      </c>
    </row>
    <row r="15" spans="1:7" ht="39" customHeight="1">
      <c r="A15" s="135" t="s">
        <v>75</v>
      </c>
      <c r="B15" s="29" t="s">
        <v>76</v>
      </c>
      <c r="C15" s="260">
        <v>165</v>
      </c>
      <c r="D15" s="260">
        <v>94</v>
      </c>
      <c r="E15" s="260">
        <v>104.6</v>
      </c>
      <c r="F15" s="30">
        <f t="shared" si="0"/>
        <v>63.39393939393939</v>
      </c>
      <c r="G15" s="173">
        <f t="shared" si="0"/>
        <v>111.27659574468085</v>
      </c>
    </row>
    <row r="16" spans="1:7" ht="42" customHeight="1">
      <c r="A16" s="135" t="s">
        <v>77</v>
      </c>
      <c r="B16" s="29" t="s">
        <v>78</v>
      </c>
      <c r="C16" s="260">
        <v>725</v>
      </c>
      <c r="D16" s="260">
        <v>385</v>
      </c>
      <c r="E16" s="260">
        <v>361.6</v>
      </c>
      <c r="F16" s="30">
        <f t="shared" si="0"/>
        <v>49.87586206896552</v>
      </c>
      <c r="G16" s="173">
        <f t="shared" si="0"/>
        <v>93.92207792207793</v>
      </c>
    </row>
    <row r="17" spans="1:7" ht="37.5" customHeight="1">
      <c r="A17" s="135" t="s">
        <v>70</v>
      </c>
      <c r="B17" s="29" t="s">
        <v>79</v>
      </c>
      <c r="C17" s="260">
        <v>199.20000000000002</v>
      </c>
      <c r="D17" s="260">
        <v>89.7</v>
      </c>
      <c r="E17" s="260">
        <v>94.1</v>
      </c>
      <c r="F17" s="30">
        <f t="shared" si="0"/>
        <v>47.23895582329317</v>
      </c>
      <c r="G17" s="173">
        <f t="shared" si="0"/>
        <v>104.90523968784838</v>
      </c>
    </row>
    <row r="18" spans="1:7" ht="23.25" customHeight="1">
      <c r="A18" s="174" t="s">
        <v>82</v>
      </c>
      <c r="B18" s="157" t="s">
        <v>83</v>
      </c>
      <c r="C18" s="158">
        <f>SUM(C19:C21)</f>
        <v>13843.66</v>
      </c>
      <c r="D18" s="158">
        <f>SUM(D19:D21)</f>
        <v>5410.700000000001</v>
      </c>
      <c r="E18" s="158">
        <f>SUM(E19:E21)</f>
        <v>5305</v>
      </c>
      <c r="F18" s="158">
        <f>E18/C18*100</f>
        <v>38.32079088911458</v>
      </c>
      <c r="G18" s="175">
        <f>E18/D18*100</f>
        <v>98.04646348901251</v>
      </c>
    </row>
    <row r="19" spans="1:7" ht="18.75">
      <c r="A19" s="135" t="s">
        <v>71</v>
      </c>
      <c r="B19" s="29" t="s">
        <v>73</v>
      </c>
      <c r="C19" s="260">
        <v>5306.64</v>
      </c>
      <c r="D19" s="260">
        <v>2156</v>
      </c>
      <c r="E19" s="260">
        <v>2075.9</v>
      </c>
      <c r="F19" s="30">
        <f t="shared" si="0"/>
        <v>39.11891517042799</v>
      </c>
      <c r="G19" s="173">
        <f t="shared" si="0"/>
        <v>96.2847866419295</v>
      </c>
    </row>
    <row r="20" spans="1:7" ht="18.75">
      <c r="A20" s="135" t="s">
        <v>158</v>
      </c>
      <c r="B20" s="105" t="s">
        <v>159</v>
      </c>
      <c r="C20" s="260">
        <v>0.84</v>
      </c>
      <c r="D20" s="260">
        <v>0.4</v>
      </c>
      <c r="E20" s="260">
        <v>0.8</v>
      </c>
      <c r="F20" s="30">
        <f t="shared" si="0"/>
        <v>95.23809523809524</v>
      </c>
      <c r="G20" s="173">
        <f t="shared" si="0"/>
        <v>200</v>
      </c>
    </row>
    <row r="21" spans="1:7" ht="19.5" thickBot="1">
      <c r="A21" s="107" t="s">
        <v>72</v>
      </c>
      <c r="B21" s="105" t="s">
        <v>74</v>
      </c>
      <c r="C21" s="260">
        <v>8536.18</v>
      </c>
      <c r="D21" s="260">
        <v>3254.3</v>
      </c>
      <c r="E21" s="260">
        <v>3228.3</v>
      </c>
      <c r="F21" s="106">
        <f t="shared" si="0"/>
        <v>37.81902443481745</v>
      </c>
      <c r="G21" s="176">
        <f t="shared" si="0"/>
        <v>99.20105706296285</v>
      </c>
    </row>
    <row r="22" spans="1:7" ht="24" customHeight="1" thickBot="1">
      <c r="A22" s="119">
        <v>20000000</v>
      </c>
      <c r="B22" s="120" t="s">
        <v>4</v>
      </c>
      <c r="C22" s="121">
        <f>C23+C25+C30</f>
        <v>649.9300000000001</v>
      </c>
      <c r="D22" s="121">
        <f>D23+D25+D30</f>
        <v>286.5</v>
      </c>
      <c r="E22" s="121">
        <f>E23+E25+E30</f>
        <v>509.1</v>
      </c>
      <c r="F22" s="121">
        <f>E22/C22*100</f>
        <v>78.33151262443647</v>
      </c>
      <c r="G22" s="122">
        <f>E22/D22*100</f>
        <v>177.69633507853405</v>
      </c>
    </row>
    <row r="23" spans="1:7" ht="18.75">
      <c r="A23" s="141">
        <v>21000000</v>
      </c>
      <c r="B23" s="159" t="s">
        <v>5</v>
      </c>
      <c r="C23" s="142">
        <f>C24</f>
        <v>2.02</v>
      </c>
      <c r="D23" s="142">
        <f>D24</f>
        <v>1</v>
      </c>
      <c r="E23" s="142">
        <f>E24</f>
        <v>0.1</v>
      </c>
      <c r="F23" s="166">
        <f>E23/C23*100</f>
        <v>4.9504950495049505</v>
      </c>
      <c r="G23" s="177">
        <f>E23/D23*100</f>
        <v>10</v>
      </c>
    </row>
    <row r="24" spans="1:7" ht="18.75">
      <c r="A24" s="25">
        <v>21081100</v>
      </c>
      <c r="B24" s="23" t="s">
        <v>86</v>
      </c>
      <c r="C24" s="260">
        <v>2.02</v>
      </c>
      <c r="D24" s="260">
        <v>1</v>
      </c>
      <c r="E24" s="260">
        <v>0.1</v>
      </c>
      <c r="F24" s="168">
        <f aca="true" t="shared" si="1" ref="F24:F31">IF(C24=0,"",$E24/C24*100)</f>
        <v>4.9504950495049505</v>
      </c>
      <c r="G24" s="178">
        <f aca="true" t="shared" si="2" ref="G24:G31">IF(D24=0,"",$E24/D24*100)</f>
        <v>10</v>
      </c>
    </row>
    <row r="25" spans="1:7" ht="39" customHeight="1">
      <c r="A25" s="136">
        <v>22000000</v>
      </c>
      <c r="B25" s="137" t="s">
        <v>84</v>
      </c>
      <c r="C25" s="138">
        <f>SUM(C26:C29)</f>
        <v>642.0300000000001</v>
      </c>
      <c r="D25" s="138">
        <f>SUM(D26:D29)</f>
        <v>282.5</v>
      </c>
      <c r="E25" s="138">
        <f>SUM(E26:E29)</f>
        <v>503.2</v>
      </c>
      <c r="F25" s="166">
        <f>E25/C25*100</f>
        <v>78.37639985670451</v>
      </c>
      <c r="G25" s="177">
        <f>E25/D25*100</f>
        <v>178.12389380530973</v>
      </c>
    </row>
    <row r="26" spans="1:7" ht="18.75">
      <c r="A26" s="25">
        <v>22010000</v>
      </c>
      <c r="B26" s="23" t="s">
        <v>85</v>
      </c>
      <c r="C26" s="260">
        <v>573.29</v>
      </c>
      <c r="D26" s="260">
        <v>241.2</v>
      </c>
      <c r="E26" s="260">
        <v>451.7</v>
      </c>
      <c r="F26" s="168">
        <f t="shared" si="1"/>
        <v>78.79083884247066</v>
      </c>
      <c r="G26" s="178">
        <f t="shared" si="2"/>
        <v>187.27197346600332</v>
      </c>
    </row>
    <row r="27" spans="1:7" ht="36.75" customHeight="1">
      <c r="A27" s="25">
        <v>22080000</v>
      </c>
      <c r="B27" s="23" t="s">
        <v>87</v>
      </c>
      <c r="C27" s="260">
        <v>14.57</v>
      </c>
      <c r="D27" s="260">
        <v>5.1</v>
      </c>
      <c r="E27" s="260">
        <v>12.8</v>
      </c>
      <c r="F27" s="168">
        <f t="shared" si="1"/>
        <v>87.85175017158545</v>
      </c>
      <c r="G27" s="178">
        <f t="shared" si="2"/>
        <v>250.9803921568628</v>
      </c>
    </row>
    <row r="28" spans="1:7" ht="18.75">
      <c r="A28" s="25">
        <v>22090000</v>
      </c>
      <c r="B28" s="23" t="s">
        <v>88</v>
      </c>
      <c r="C28" s="260">
        <v>51.46</v>
      </c>
      <c r="D28" s="260">
        <v>36.1</v>
      </c>
      <c r="E28" s="260">
        <v>38.7</v>
      </c>
      <c r="F28" s="168">
        <f t="shared" si="1"/>
        <v>75.20404197434901</v>
      </c>
      <c r="G28" s="178">
        <f t="shared" si="2"/>
        <v>107.202216066482</v>
      </c>
    </row>
    <row r="29" spans="1:7" ht="77.25" customHeight="1">
      <c r="A29" s="259">
        <v>22130000</v>
      </c>
      <c r="B29" s="256" t="s">
        <v>160</v>
      </c>
      <c r="C29" s="260">
        <v>2.71</v>
      </c>
      <c r="D29" s="260">
        <v>0.1</v>
      </c>
      <c r="E29" s="260"/>
      <c r="F29" s="168">
        <f t="shared" si="1"/>
        <v>0</v>
      </c>
      <c r="G29" s="178">
        <f t="shared" si="2"/>
        <v>0</v>
      </c>
    </row>
    <row r="30" spans="1:7" ht="18.75">
      <c r="A30" s="136">
        <v>24000000</v>
      </c>
      <c r="B30" s="137" t="s">
        <v>163</v>
      </c>
      <c r="C30" s="261">
        <f>C31</f>
        <v>5.88</v>
      </c>
      <c r="D30" s="261">
        <f>D31</f>
        <v>3</v>
      </c>
      <c r="E30" s="261">
        <f>E31</f>
        <v>5.8</v>
      </c>
      <c r="F30" s="164">
        <f>E30/C30*100</f>
        <v>98.63945578231292</v>
      </c>
      <c r="G30" s="175">
        <f>E30/D30*100</f>
        <v>193.33333333333334</v>
      </c>
    </row>
    <row r="31" spans="1:7" ht="19.5" thickBot="1">
      <c r="A31" s="25">
        <v>24060000</v>
      </c>
      <c r="B31" s="23" t="s">
        <v>6</v>
      </c>
      <c r="C31" s="260">
        <v>5.88</v>
      </c>
      <c r="D31" s="260">
        <v>3</v>
      </c>
      <c r="E31" s="260">
        <v>5.8</v>
      </c>
      <c r="F31" s="168">
        <f t="shared" si="1"/>
        <v>98.63945578231292</v>
      </c>
      <c r="G31" s="178">
        <f t="shared" si="2"/>
        <v>193.33333333333334</v>
      </c>
    </row>
    <row r="32" spans="1:7" s="28" customFormat="1" ht="26.25" customHeight="1" thickBot="1">
      <c r="A32" s="169"/>
      <c r="B32" s="170" t="s">
        <v>53</v>
      </c>
      <c r="C32" s="27">
        <f>C8+C22</f>
        <v>59189.55</v>
      </c>
      <c r="D32" s="27">
        <f>D8+D22</f>
        <v>23403.2</v>
      </c>
      <c r="E32" s="27">
        <f>E8+E22</f>
        <v>21637.8</v>
      </c>
      <c r="F32" s="171">
        <f>E32/C32*100</f>
        <v>36.55679085243932</v>
      </c>
      <c r="G32" s="172">
        <f>E32/D32*100</f>
        <v>92.45658713338347</v>
      </c>
    </row>
    <row r="33" spans="1:7" s="28" customFormat="1" ht="27" customHeight="1" thickBot="1">
      <c r="A33" s="132">
        <v>40000000</v>
      </c>
      <c r="B33" s="133" t="s">
        <v>52</v>
      </c>
      <c r="C33" s="134">
        <f>C34+C39+C37</f>
        <v>24041.9</v>
      </c>
      <c r="D33" s="134">
        <f>D34+D39+D37</f>
        <v>14886.2</v>
      </c>
      <c r="E33" s="134">
        <f>E34+E39+E37</f>
        <v>14886.2</v>
      </c>
      <c r="F33" s="121">
        <f>E33/C33*100</f>
        <v>61.917735287144524</v>
      </c>
      <c r="G33" s="122">
        <f>E33/D33*100</f>
        <v>100</v>
      </c>
    </row>
    <row r="34" spans="1:8" ht="23.25" customHeight="1">
      <c r="A34" s="136">
        <v>41030000</v>
      </c>
      <c r="B34" s="137" t="s">
        <v>106</v>
      </c>
      <c r="C34" s="138">
        <f>SUM(C35:C36)</f>
        <v>23453</v>
      </c>
      <c r="D34" s="138">
        <f>SUM(D35:D36)</f>
        <v>14637.2</v>
      </c>
      <c r="E34" s="138">
        <f>SUM(E35:E36)</f>
        <v>14637.2</v>
      </c>
      <c r="F34" s="139">
        <f>E34/C34*100</f>
        <v>62.41077900481815</v>
      </c>
      <c r="G34" s="140">
        <f>E34/D34*100</f>
        <v>100</v>
      </c>
      <c r="H34" s="16"/>
    </row>
    <row r="35" spans="1:8" ht="21" customHeight="1">
      <c r="A35" s="135" t="s">
        <v>56</v>
      </c>
      <c r="B35" s="29" t="s">
        <v>57</v>
      </c>
      <c r="C35" s="260">
        <v>21536.9</v>
      </c>
      <c r="D35" s="260">
        <v>12721.1</v>
      </c>
      <c r="E35" s="260">
        <v>12721.1</v>
      </c>
      <c r="F35" s="257">
        <f>IF(C35=0,"",$E35/C35*100)</f>
        <v>59.06653232359346</v>
      </c>
      <c r="G35" s="258">
        <f>IF(D35=0,"",$E35/D35*100)</f>
        <v>100</v>
      </c>
      <c r="H35" s="17"/>
    </row>
    <row r="36" spans="1:8" ht="21" customHeight="1">
      <c r="A36" s="135" t="s">
        <v>58</v>
      </c>
      <c r="B36" s="29" t="s">
        <v>59</v>
      </c>
      <c r="C36" s="260">
        <v>1916.1000000000001</v>
      </c>
      <c r="D36" s="260">
        <v>1916.1000000000001</v>
      </c>
      <c r="E36" s="260">
        <v>1916.1000000000001</v>
      </c>
      <c r="F36" s="257">
        <f>IF(C36=0,"",$E36/C36*100)</f>
        <v>100</v>
      </c>
      <c r="G36" s="258">
        <f>IF(D36=0,"",$E36/D36*100)</f>
        <v>100</v>
      </c>
      <c r="H36" s="17"/>
    </row>
    <row r="37" spans="1:8" ht="27" customHeight="1" hidden="1">
      <c r="A37" s="174"/>
      <c r="B37" s="157"/>
      <c r="C37" s="261"/>
      <c r="D37" s="261"/>
      <c r="E37" s="261"/>
      <c r="F37" s="139"/>
      <c r="G37" s="140"/>
      <c r="H37" s="17"/>
    </row>
    <row r="38" spans="1:8" ht="57.75" customHeight="1" hidden="1">
      <c r="A38" s="259"/>
      <c r="B38" s="29"/>
      <c r="C38" s="260"/>
      <c r="D38" s="260"/>
      <c r="E38" s="260"/>
      <c r="F38" s="168"/>
      <c r="G38" s="178"/>
      <c r="H38" s="17"/>
    </row>
    <row r="39" spans="1:8" ht="22.5" customHeight="1">
      <c r="A39" s="174" t="s">
        <v>116</v>
      </c>
      <c r="B39" s="157" t="s">
        <v>107</v>
      </c>
      <c r="C39" s="158">
        <f>SUM(C40:C43)</f>
        <v>588.9</v>
      </c>
      <c r="D39" s="158">
        <f>SUM(D40:D43)</f>
        <v>249</v>
      </c>
      <c r="E39" s="158">
        <f>SUM(E40:E43)</f>
        <v>249</v>
      </c>
      <c r="F39" s="139">
        <f>E39/C39*100</f>
        <v>42.28222109016811</v>
      </c>
      <c r="G39" s="140">
        <f>E39/D39*100</f>
        <v>100</v>
      </c>
      <c r="H39" s="17"/>
    </row>
    <row r="40" spans="1:12" ht="58.5" customHeight="1">
      <c r="A40" s="259">
        <v>41051200</v>
      </c>
      <c r="B40" s="256" t="s">
        <v>161</v>
      </c>
      <c r="C40" s="260">
        <v>63.6</v>
      </c>
      <c r="D40" s="260">
        <v>28.2</v>
      </c>
      <c r="E40" s="260">
        <v>28.2</v>
      </c>
      <c r="F40" s="168">
        <f aca="true" t="shared" si="3" ref="F40:G43">IF(C40=0,"",$E40/C40*100)</f>
        <v>44.33962264150943</v>
      </c>
      <c r="G40" s="178">
        <f t="shared" si="3"/>
        <v>100</v>
      </c>
      <c r="H40"/>
      <c r="I40"/>
      <c r="J40"/>
      <c r="K40"/>
      <c r="L40"/>
    </row>
    <row r="41" spans="1:12" ht="58.5" customHeight="1">
      <c r="A41" s="259">
        <v>41051400</v>
      </c>
      <c r="B41" s="256" t="s">
        <v>170</v>
      </c>
      <c r="C41" s="260">
        <v>336.2</v>
      </c>
      <c r="D41" s="260">
        <v>98.1</v>
      </c>
      <c r="E41" s="260">
        <v>98.1</v>
      </c>
      <c r="F41" s="168">
        <f t="shared" si="3"/>
        <v>29.17906008328376</v>
      </c>
      <c r="G41" s="178">
        <f t="shared" si="3"/>
        <v>100</v>
      </c>
      <c r="H41"/>
      <c r="I41"/>
      <c r="J41"/>
      <c r="K41"/>
      <c r="L41"/>
    </row>
    <row r="42" spans="1:12" ht="41.25" customHeight="1">
      <c r="A42" s="259">
        <v>41051500</v>
      </c>
      <c r="B42" s="256" t="s">
        <v>162</v>
      </c>
      <c r="C42" s="260">
        <v>45.7</v>
      </c>
      <c r="D42" s="260">
        <v>45.7</v>
      </c>
      <c r="E42" s="260">
        <v>45.7</v>
      </c>
      <c r="F42" s="168">
        <f t="shared" si="3"/>
        <v>100</v>
      </c>
      <c r="G42" s="178">
        <f t="shared" si="3"/>
        <v>100</v>
      </c>
      <c r="H42"/>
      <c r="I42"/>
      <c r="J42"/>
      <c r="K42"/>
      <c r="L42"/>
    </row>
    <row r="43" spans="1:12" ht="57" customHeight="1" thickBot="1">
      <c r="A43" s="259">
        <v>41055000</v>
      </c>
      <c r="B43" s="272" t="s">
        <v>171</v>
      </c>
      <c r="C43" s="271">
        <v>143.4</v>
      </c>
      <c r="D43" s="271">
        <v>77</v>
      </c>
      <c r="E43" s="271">
        <v>77</v>
      </c>
      <c r="F43" s="168">
        <f t="shared" si="3"/>
        <v>53.69595536959554</v>
      </c>
      <c r="G43" s="178">
        <f t="shared" si="3"/>
        <v>100</v>
      </c>
      <c r="H43"/>
      <c r="I43"/>
      <c r="J43"/>
      <c r="K43"/>
      <c r="L43"/>
    </row>
    <row r="44" spans="1:7" s="28" customFormat="1" ht="29.25" customHeight="1" thickBot="1">
      <c r="A44" s="129"/>
      <c r="B44" s="130" t="s">
        <v>8</v>
      </c>
      <c r="C44" s="131">
        <f>C32+C33</f>
        <v>83231.45000000001</v>
      </c>
      <c r="D44" s="131">
        <f>D32+D33</f>
        <v>38289.4</v>
      </c>
      <c r="E44" s="131">
        <f>E32+E33</f>
        <v>36524</v>
      </c>
      <c r="F44" s="171">
        <f>E44/C44*100</f>
        <v>43.8824506842065</v>
      </c>
      <c r="G44" s="172">
        <f>E44/D44*100</f>
        <v>95.38932446055566</v>
      </c>
    </row>
    <row r="45" spans="1:7" s="85" customFormat="1" ht="27" customHeight="1" thickBot="1">
      <c r="A45" s="42"/>
      <c r="B45" s="10" t="s">
        <v>18</v>
      </c>
      <c r="C45" s="43"/>
      <c r="D45" s="44" t="s">
        <v>9</v>
      </c>
      <c r="E45" s="152"/>
      <c r="F45" s="154"/>
      <c r="G45" s="153"/>
    </row>
    <row r="46" spans="1:7" s="41" customFormat="1" ht="20.25" customHeight="1">
      <c r="A46" s="223" t="s">
        <v>62</v>
      </c>
      <c r="B46" s="224" t="s">
        <v>22</v>
      </c>
      <c r="C46" s="225">
        <f>SUM(C47:C49)</f>
        <v>11504</v>
      </c>
      <c r="D46" s="225">
        <f>SUM(D47:D49)</f>
        <v>6527.599999999999</v>
      </c>
      <c r="E46" s="225">
        <f>SUM(E47:E49)</f>
        <v>5244.6</v>
      </c>
      <c r="F46" s="226">
        <f>IF(C46=0,"",IF(($E46/C46*100)&gt;=200,"В/100",$E46/C46*100))</f>
        <v>45.5893602225313</v>
      </c>
      <c r="G46" s="227">
        <f>IF(D46=0,"",IF((E46/D46*100)&gt;=200,"В/100",E46/D46*100))</f>
        <v>80.34499662969546</v>
      </c>
    </row>
    <row r="47" spans="1:7" s="41" customFormat="1" ht="78.75" customHeight="1">
      <c r="A47" s="196" t="s">
        <v>101</v>
      </c>
      <c r="B47" s="221" t="s">
        <v>125</v>
      </c>
      <c r="C47" s="21">
        <v>10610.9</v>
      </c>
      <c r="D47" s="21">
        <v>6036.7</v>
      </c>
      <c r="E47" s="21">
        <v>4868.2</v>
      </c>
      <c r="F47" s="21">
        <f>IF(C47=0,"",IF(($E47/C47*100)&gt;=200,"В/100",$E47/C47*100))</f>
        <v>45.87923738796897</v>
      </c>
      <c r="G47" s="21">
        <f>IF(D47=0,"",IF((E47/D47*100)&gt;=200,"В/100",E47/D47*100))</f>
        <v>80.6433978829493</v>
      </c>
    </row>
    <row r="48" spans="1:7" s="41" customFormat="1" ht="40.5" customHeight="1">
      <c r="A48" s="196" t="s">
        <v>104</v>
      </c>
      <c r="B48" s="228" t="s">
        <v>126</v>
      </c>
      <c r="C48" s="21">
        <v>858.1</v>
      </c>
      <c r="D48" s="21">
        <v>471.9</v>
      </c>
      <c r="E48" s="21">
        <v>373.6</v>
      </c>
      <c r="F48" s="21">
        <f>IF(C48=0,"",IF(($E48/C48*100)&gt;=200,"В/100",$E48/C48*100))</f>
        <v>43.53804917841744</v>
      </c>
      <c r="G48" s="21">
        <f>IF(D48=0,"",IF((E48/D48*100)&gt;=200,"В/100",E48/D48*100))</f>
        <v>79.1693155329519</v>
      </c>
    </row>
    <row r="49" spans="1:7" s="41" customFormat="1" ht="20.25" customHeight="1">
      <c r="A49" s="196" t="s">
        <v>124</v>
      </c>
      <c r="B49" s="221" t="s">
        <v>127</v>
      </c>
      <c r="C49" s="21">
        <v>35</v>
      </c>
      <c r="D49" s="21">
        <v>19</v>
      </c>
      <c r="E49" s="21">
        <v>2.8</v>
      </c>
      <c r="F49" s="21">
        <f>IF(C49=0,"",IF(($E49/C49*100)&gt;=200,"В/100",$E49/C49*100))</f>
        <v>8</v>
      </c>
      <c r="G49" s="21">
        <f>IF(D49=0,"",IF((E49/D49*100)&gt;=200,"В/100",E49/D49*100))</f>
        <v>14.736842105263156</v>
      </c>
    </row>
    <row r="50" spans="1:7" s="41" customFormat="1" ht="20.25" customHeight="1">
      <c r="A50" s="199" t="s">
        <v>63</v>
      </c>
      <c r="B50" s="200" t="s">
        <v>23</v>
      </c>
      <c r="C50" s="201">
        <f>SUM(C52:C58)</f>
        <v>46432.1</v>
      </c>
      <c r="D50" s="201">
        <f>SUM(D52:D58)</f>
        <v>27859.1</v>
      </c>
      <c r="E50" s="201">
        <f>SUM(E52:E58)</f>
        <v>24004</v>
      </c>
      <c r="F50" s="148">
        <f>IF(C50=0,"",IF(($E50/C50*100)&gt;=200,"В/100",$E50/C50*100))</f>
        <v>51.696994105371076</v>
      </c>
      <c r="G50" s="229">
        <f>IF(D50=0,"",IF((E50/D50*100)&gt;=200,"В/100",E50/D50*100))</f>
        <v>86.16215168472779</v>
      </c>
    </row>
    <row r="51" spans="1:7" s="41" customFormat="1" ht="20.25" customHeight="1" hidden="1">
      <c r="A51" s="150" t="s">
        <v>64</v>
      </c>
      <c r="B51" s="80" t="s">
        <v>24</v>
      </c>
      <c r="C51" s="46"/>
      <c r="D51" s="46"/>
      <c r="E51" s="35"/>
      <c r="F51" s="148">
        <f aca="true" t="shared" si="4" ref="F51:F60">IF(C51=0,"",IF(($E51/C51*100)&gt;=200,"В/100",$E51/C51*100))</f>
      </c>
      <c r="G51" s="229">
        <f aca="true" t="shared" si="5" ref="G51:G60">IF(D51=0,"",IF((E51/D51*100)&gt;=200,"В/100",E51/D51*100))</f>
      </c>
    </row>
    <row r="52" spans="1:7" s="41" customFormat="1" ht="20.25" customHeight="1">
      <c r="A52" s="231">
        <v>1010</v>
      </c>
      <c r="B52" s="230" t="s">
        <v>105</v>
      </c>
      <c r="C52" s="46">
        <v>6551.3</v>
      </c>
      <c r="D52" s="46">
        <v>3690.7</v>
      </c>
      <c r="E52" s="35">
        <v>3117.9</v>
      </c>
      <c r="F52" s="21">
        <f t="shared" si="4"/>
        <v>47.59208096103064</v>
      </c>
      <c r="G52" s="36">
        <f t="shared" si="5"/>
        <v>84.47990896035982</v>
      </c>
    </row>
    <row r="53" spans="1:7" s="41" customFormat="1" ht="41.25" customHeight="1">
      <c r="A53" s="231">
        <v>1020</v>
      </c>
      <c r="B53" s="234" t="s">
        <v>130</v>
      </c>
      <c r="C53" s="46">
        <v>34475.2</v>
      </c>
      <c r="D53" s="46">
        <v>21033.4</v>
      </c>
      <c r="E53" s="35">
        <v>18400.5</v>
      </c>
      <c r="F53" s="21">
        <f t="shared" si="4"/>
        <v>53.373149394347244</v>
      </c>
      <c r="G53" s="36">
        <f t="shared" si="5"/>
        <v>87.48229007198076</v>
      </c>
    </row>
    <row r="54" spans="1:7" s="41" customFormat="1" ht="20.25" customHeight="1">
      <c r="A54" s="232">
        <v>1090</v>
      </c>
      <c r="B54" s="234" t="s">
        <v>131</v>
      </c>
      <c r="C54" s="46">
        <v>1138.6</v>
      </c>
      <c r="D54" s="46">
        <v>632</v>
      </c>
      <c r="E54" s="35">
        <v>478.1</v>
      </c>
      <c r="F54" s="21">
        <f t="shared" si="4"/>
        <v>41.99016335851046</v>
      </c>
      <c r="G54" s="36">
        <f t="shared" si="5"/>
        <v>75.64873417721519</v>
      </c>
    </row>
    <row r="55" spans="1:7" s="41" customFormat="1" ht="20.25" customHeight="1">
      <c r="A55" s="233">
        <v>1100</v>
      </c>
      <c r="B55" s="234" t="s">
        <v>132</v>
      </c>
      <c r="C55" s="46">
        <v>889</v>
      </c>
      <c r="D55" s="46">
        <v>625.8</v>
      </c>
      <c r="E55" s="35">
        <v>549.8</v>
      </c>
      <c r="F55" s="21">
        <f t="shared" si="4"/>
        <v>61.844769403824515</v>
      </c>
      <c r="G55" s="36">
        <f t="shared" si="5"/>
        <v>87.85554490252477</v>
      </c>
    </row>
    <row r="56" spans="1:7" s="41" customFormat="1" ht="20.25" customHeight="1">
      <c r="A56" s="233">
        <v>1150</v>
      </c>
      <c r="B56" s="234" t="s">
        <v>128</v>
      </c>
      <c r="C56" s="46">
        <v>729.7</v>
      </c>
      <c r="D56" s="46">
        <v>421.1</v>
      </c>
      <c r="E56" s="35">
        <v>328</v>
      </c>
      <c r="F56" s="21">
        <f t="shared" si="4"/>
        <v>44.949979443606956</v>
      </c>
      <c r="G56" s="36">
        <f t="shared" si="5"/>
        <v>77.89123723581096</v>
      </c>
    </row>
    <row r="57" spans="1:7" s="41" customFormat="1" ht="20.25" customHeight="1">
      <c r="A57" s="233">
        <v>1161</v>
      </c>
      <c r="B57" s="221" t="s">
        <v>112</v>
      </c>
      <c r="C57" s="46">
        <v>2646.5</v>
      </c>
      <c r="D57" s="46">
        <v>1454.3</v>
      </c>
      <c r="E57" s="35">
        <v>1127.9</v>
      </c>
      <c r="F57" s="21">
        <f t="shared" si="4"/>
        <v>42.618552805592294</v>
      </c>
      <c r="G57" s="36">
        <f t="shared" si="5"/>
        <v>77.55621261087809</v>
      </c>
    </row>
    <row r="58" spans="1:7" s="41" customFormat="1" ht="20.25" customHeight="1">
      <c r="A58" s="233">
        <v>1162</v>
      </c>
      <c r="B58" s="221" t="s">
        <v>129</v>
      </c>
      <c r="C58" s="46">
        <v>1.8</v>
      </c>
      <c r="D58" s="46">
        <v>1.8</v>
      </c>
      <c r="E58" s="35">
        <v>1.8</v>
      </c>
      <c r="F58" s="21">
        <f t="shared" si="4"/>
        <v>100</v>
      </c>
      <c r="G58" s="36">
        <f t="shared" si="5"/>
        <v>100</v>
      </c>
    </row>
    <row r="59" spans="1:7" s="41" customFormat="1" ht="20.25" customHeight="1">
      <c r="A59" s="274">
        <v>2000</v>
      </c>
      <c r="B59" s="244" t="s">
        <v>24</v>
      </c>
      <c r="C59" s="275">
        <f>C60</f>
        <v>246</v>
      </c>
      <c r="D59" s="275">
        <f>D60</f>
        <v>159.6</v>
      </c>
      <c r="E59" s="275">
        <f>E60</f>
        <v>83.2</v>
      </c>
      <c r="F59" s="148">
        <f t="shared" si="4"/>
        <v>33.82113821138211</v>
      </c>
      <c r="G59" s="229">
        <f t="shared" si="5"/>
        <v>52.13032581453635</v>
      </c>
    </row>
    <row r="60" spans="1:7" s="41" customFormat="1" ht="38.25" customHeight="1">
      <c r="A60" s="273">
        <v>2144</v>
      </c>
      <c r="B60" s="221" t="s">
        <v>172</v>
      </c>
      <c r="C60" s="46">
        <v>246</v>
      </c>
      <c r="D60" s="46">
        <v>159.6</v>
      </c>
      <c r="E60" s="46">
        <v>83.2</v>
      </c>
      <c r="F60" s="21">
        <f t="shared" si="4"/>
        <v>33.82113821138211</v>
      </c>
      <c r="G60" s="36">
        <f t="shared" si="5"/>
        <v>52.13032581453635</v>
      </c>
    </row>
    <row r="61" spans="1:8" s="41" customFormat="1" ht="20.25" customHeight="1">
      <c r="A61" s="202" t="s">
        <v>65</v>
      </c>
      <c r="B61" s="203" t="s">
        <v>25</v>
      </c>
      <c r="C61" s="204">
        <f>SUM(C62:C64)</f>
        <v>980.5</v>
      </c>
      <c r="D61" s="204">
        <f>SUM(D62:D64)</f>
        <v>592.1</v>
      </c>
      <c r="E61" s="204">
        <f>SUM(E62:E64)</f>
        <v>410.4</v>
      </c>
      <c r="F61" s="148">
        <f aca="true" t="shared" si="6" ref="F61:F83">IF(C61=0,"",IF(($E61/C61*100)&gt;=200,"В/100",$E61/C61*100))</f>
        <v>41.856195818459966</v>
      </c>
      <c r="G61" s="205">
        <f aca="true" t="shared" si="7" ref="G61:G83">IF(D61=0,"",IF((E61/D61*100)&gt;=200,"В/100",E61/D61*100))</f>
        <v>69.31261611214322</v>
      </c>
      <c r="H61" s="45"/>
    </row>
    <row r="62" spans="1:8" s="41" customFormat="1" ht="36" customHeight="1">
      <c r="A62" s="239" t="s">
        <v>133</v>
      </c>
      <c r="B62" s="236" t="s">
        <v>134</v>
      </c>
      <c r="C62" s="47">
        <v>465.1</v>
      </c>
      <c r="D62" s="47">
        <v>248.9</v>
      </c>
      <c r="E62" s="21">
        <v>213.7</v>
      </c>
      <c r="F62" s="21">
        <f t="shared" si="6"/>
        <v>45.947108148785205</v>
      </c>
      <c r="G62" s="33">
        <f t="shared" si="7"/>
        <v>85.85777420650864</v>
      </c>
      <c r="H62" s="45"/>
    </row>
    <row r="63" spans="1:8" s="41" customFormat="1" ht="20.25" customHeight="1">
      <c r="A63" s="240" t="s">
        <v>110</v>
      </c>
      <c r="B63" s="237" t="s">
        <v>91</v>
      </c>
      <c r="C63" s="47">
        <v>355.4</v>
      </c>
      <c r="D63" s="47">
        <v>183.2</v>
      </c>
      <c r="E63" s="21">
        <v>90.2</v>
      </c>
      <c r="F63" s="21">
        <f t="shared" si="6"/>
        <v>25.379853685987623</v>
      </c>
      <c r="G63" s="33">
        <f t="shared" si="7"/>
        <v>49.235807860262014</v>
      </c>
      <c r="H63" s="45"/>
    </row>
    <row r="64" spans="1:8" s="41" customFormat="1" ht="20.25" customHeight="1">
      <c r="A64" s="233">
        <v>3242</v>
      </c>
      <c r="B64" s="238" t="s">
        <v>135</v>
      </c>
      <c r="C64" s="47">
        <v>160</v>
      </c>
      <c r="D64" s="47">
        <v>160</v>
      </c>
      <c r="E64" s="21">
        <v>106.5</v>
      </c>
      <c r="F64" s="21">
        <f t="shared" si="6"/>
        <v>66.5625</v>
      </c>
      <c r="G64" s="33">
        <f t="shared" si="7"/>
        <v>66.5625</v>
      </c>
      <c r="H64" s="45"/>
    </row>
    <row r="65" spans="1:8" s="41" customFormat="1" ht="20.25" customHeight="1">
      <c r="A65" s="199" t="s">
        <v>66</v>
      </c>
      <c r="B65" s="235" t="s">
        <v>26</v>
      </c>
      <c r="C65" s="204">
        <f>SUM(C66:C69)</f>
        <v>5493.9</v>
      </c>
      <c r="D65" s="204">
        <f>SUM(D66:D69)</f>
        <v>3099.5</v>
      </c>
      <c r="E65" s="204">
        <f>SUM(E66:E69)</f>
        <v>2527</v>
      </c>
      <c r="F65" s="148">
        <f t="shared" si="6"/>
        <v>45.996468810862964</v>
      </c>
      <c r="G65" s="205">
        <f t="shared" si="7"/>
        <v>81.52927891595418</v>
      </c>
      <c r="H65" s="48"/>
    </row>
    <row r="66" spans="1:8" s="41" customFormat="1" ht="20.25" customHeight="1">
      <c r="A66" s="233">
        <v>4030</v>
      </c>
      <c r="B66" s="237" t="s">
        <v>136</v>
      </c>
      <c r="C66" s="46">
        <v>1659.1</v>
      </c>
      <c r="D66" s="46">
        <v>956.7</v>
      </c>
      <c r="E66" s="35">
        <v>771</v>
      </c>
      <c r="F66" s="21">
        <f t="shared" si="6"/>
        <v>46.47097824121512</v>
      </c>
      <c r="G66" s="33">
        <f t="shared" si="7"/>
        <v>80.58952649733459</v>
      </c>
      <c r="H66" s="48"/>
    </row>
    <row r="67" spans="1:8" s="41" customFormat="1" ht="39" customHeight="1">
      <c r="A67" s="233">
        <v>4060</v>
      </c>
      <c r="B67" s="221" t="s">
        <v>137</v>
      </c>
      <c r="C67" s="46">
        <v>3506.4</v>
      </c>
      <c r="D67" s="46">
        <v>1964.8</v>
      </c>
      <c r="E67" s="35">
        <v>1587.7</v>
      </c>
      <c r="F67" s="21">
        <f t="shared" si="6"/>
        <v>45.280059320100385</v>
      </c>
      <c r="G67" s="33">
        <f t="shared" si="7"/>
        <v>80.80720684039089</v>
      </c>
      <c r="H67" s="48"/>
    </row>
    <row r="68" spans="1:8" s="41" customFormat="1" ht="24.75" customHeight="1">
      <c r="A68" s="233">
        <v>4081</v>
      </c>
      <c r="B68" s="221" t="s">
        <v>138</v>
      </c>
      <c r="C68" s="46">
        <v>303.4</v>
      </c>
      <c r="D68" s="46">
        <v>175</v>
      </c>
      <c r="E68" s="35">
        <v>168.3</v>
      </c>
      <c r="F68" s="21">
        <f t="shared" si="6"/>
        <v>55.47132498352011</v>
      </c>
      <c r="G68" s="33">
        <f t="shared" si="7"/>
        <v>96.17142857142858</v>
      </c>
      <c r="H68" s="48"/>
    </row>
    <row r="69" spans="1:8" s="41" customFormat="1" ht="20.25" customHeight="1">
      <c r="A69" s="233">
        <v>4082</v>
      </c>
      <c r="B69" s="221" t="s">
        <v>121</v>
      </c>
      <c r="C69" s="46">
        <v>25</v>
      </c>
      <c r="D69" s="46">
        <v>3</v>
      </c>
      <c r="E69" s="35">
        <v>0</v>
      </c>
      <c r="F69" s="21">
        <f t="shared" si="6"/>
        <v>0</v>
      </c>
      <c r="G69" s="33">
        <f t="shared" si="7"/>
        <v>0</v>
      </c>
      <c r="H69" s="48"/>
    </row>
    <row r="70" spans="1:8" s="41" customFormat="1" ht="20.25" customHeight="1">
      <c r="A70" s="199" t="s">
        <v>97</v>
      </c>
      <c r="B70" s="235" t="s">
        <v>98</v>
      </c>
      <c r="C70" s="201">
        <f>SUM(C71:C72)</f>
        <v>50</v>
      </c>
      <c r="D70" s="201">
        <f>SUM(D71:D72)</f>
        <v>37</v>
      </c>
      <c r="E70" s="201">
        <f>SUM(E71:E72)</f>
        <v>8</v>
      </c>
      <c r="F70" s="148">
        <f t="shared" si="6"/>
        <v>16</v>
      </c>
      <c r="G70" s="229">
        <f t="shared" si="7"/>
        <v>21.62162162162162</v>
      </c>
      <c r="H70" s="48"/>
    </row>
    <row r="71" spans="1:8" s="41" customFormat="1" ht="37.5">
      <c r="A71" s="150" t="s">
        <v>141</v>
      </c>
      <c r="B71" s="234" t="s">
        <v>139</v>
      </c>
      <c r="C71" s="46">
        <v>40</v>
      </c>
      <c r="D71" s="46">
        <v>28</v>
      </c>
      <c r="E71" s="35">
        <v>5.1</v>
      </c>
      <c r="F71" s="21">
        <f t="shared" si="6"/>
        <v>12.75</v>
      </c>
      <c r="G71" s="36">
        <f t="shared" si="7"/>
        <v>18.21428571428571</v>
      </c>
      <c r="H71" s="48"/>
    </row>
    <row r="72" spans="1:8" s="41" customFormat="1" ht="37.5">
      <c r="A72" s="150" t="s">
        <v>142</v>
      </c>
      <c r="B72" s="234" t="s">
        <v>140</v>
      </c>
      <c r="C72" s="46">
        <v>10</v>
      </c>
      <c r="D72" s="46">
        <v>9</v>
      </c>
      <c r="E72" s="35">
        <v>2.9</v>
      </c>
      <c r="F72" s="21">
        <f t="shared" si="6"/>
        <v>28.999999999999996</v>
      </c>
      <c r="G72" s="36">
        <f t="shared" si="7"/>
        <v>32.22222222222222</v>
      </c>
      <c r="H72" s="48"/>
    </row>
    <row r="73" spans="1:7" s="41" customFormat="1" ht="20.25" customHeight="1">
      <c r="A73" s="199" t="s">
        <v>67</v>
      </c>
      <c r="B73" s="235" t="s">
        <v>68</v>
      </c>
      <c r="C73" s="201">
        <f>C74+C75</f>
        <v>4134</v>
      </c>
      <c r="D73" s="201">
        <f>D74+D75</f>
        <v>2939.2</v>
      </c>
      <c r="E73" s="201">
        <f>E74+E75</f>
        <v>1799.1</v>
      </c>
      <c r="F73" s="148">
        <f t="shared" si="6"/>
        <v>43.51959361393323</v>
      </c>
      <c r="G73" s="229">
        <f t="shared" si="7"/>
        <v>61.21053347849755</v>
      </c>
    </row>
    <row r="74" spans="1:7" s="41" customFormat="1" ht="43.5" customHeight="1">
      <c r="A74" s="233">
        <v>6020</v>
      </c>
      <c r="B74" s="222" t="s">
        <v>143</v>
      </c>
      <c r="C74" s="46">
        <v>700</v>
      </c>
      <c r="D74" s="46">
        <v>700</v>
      </c>
      <c r="E74" s="35">
        <v>650</v>
      </c>
      <c r="F74" s="21">
        <f t="shared" si="6"/>
        <v>92.85714285714286</v>
      </c>
      <c r="G74" s="36">
        <f t="shared" si="7"/>
        <v>92.85714285714286</v>
      </c>
    </row>
    <row r="75" spans="1:7" s="41" customFormat="1" ht="20.25" customHeight="1">
      <c r="A75" s="233">
        <v>6030</v>
      </c>
      <c r="B75" s="222" t="s">
        <v>120</v>
      </c>
      <c r="C75" s="46">
        <v>3434</v>
      </c>
      <c r="D75" s="46">
        <v>2239.2</v>
      </c>
      <c r="E75" s="35">
        <v>1149.1</v>
      </c>
      <c r="F75" s="21">
        <f t="shared" si="6"/>
        <v>33.46243447874199</v>
      </c>
      <c r="G75" s="36">
        <f t="shared" si="7"/>
        <v>51.317434798142195</v>
      </c>
    </row>
    <row r="76" spans="1:7" s="41" customFormat="1" ht="19.5" customHeight="1">
      <c r="A76" s="202" t="s">
        <v>69</v>
      </c>
      <c r="B76" s="203" t="s">
        <v>99</v>
      </c>
      <c r="C76" s="204">
        <f>SUM(C77:C81)</f>
        <v>1210.4</v>
      </c>
      <c r="D76" s="204">
        <f>SUM(D77:D81)</f>
        <v>534.3</v>
      </c>
      <c r="E76" s="204">
        <f>SUM(E77:E81)</f>
        <v>59.4</v>
      </c>
      <c r="F76" s="148">
        <f t="shared" si="6"/>
        <v>4.907468605419695</v>
      </c>
      <c r="G76" s="205">
        <f t="shared" si="7"/>
        <v>11.117349803481192</v>
      </c>
    </row>
    <row r="77" spans="1:7" s="41" customFormat="1" ht="19.5" customHeight="1">
      <c r="A77" s="151" t="s">
        <v>149</v>
      </c>
      <c r="B77" s="241" t="s">
        <v>144</v>
      </c>
      <c r="C77" s="53">
        <v>105.9</v>
      </c>
      <c r="D77" s="53">
        <v>105.9</v>
      </c>
      <c r="E77" s="20"/>
      <c r="F77" s="148">
        <f t="shared" si="6"/>
        <v>0</v>
      </c>
      <c r="G77" s="205">
        <f t="shared" si="7"/>
        <v>0</v>
      </c>
    </row>
    <row r="78" spans="1:7" s="41" customFormat="1" ht="37.5">
      <c r="A78" s="151" t="s">
        <v>118</v>
      </c>
      <c r="B78" s="234" t="s">
        <v>145</v>
      </c>
      <c r="C78" s="53">
        <v>890</v>
      </c>
      <c r="D78" s="53">
        <v>270</v>
      </c>
      <c r="E78" s="20"/>
      <c r="F78" s="148">
        <f t="shared" si="6"/>
        <v>0</v>
      </c>
      <c r="G78" s="205">
        <f t="shared" si="7"/>
        <v>0</v>
      </c>
    </row>
    <row r="79" spans="1:7" s="41" customFormat="1" ht="18.75">
      <c r="A79" s="151" t="s">
        <v>150</v>
      </c>
      <c r="B79" s="241" t="s">
        <v>146</v>
      </c>
      <c r="C79" s="53">
        <v>50</v>
      </c>
      <c r="D79" s="53">
        <v>50</v>
      </c>
      <c r="E79" s="20"/>
      <c r="F79" s="148">
        <f t="shared" si="6"/>
        <v>0</v>
      </c>
      <c r="G79" s="205">
        <f t="shared" si="7"/>
        <v>0</v>
      </c>
    </row>
    <row r="80" spans="1:7" s="41" customFormat="1" ht="19.5" customHeight="1">
      <c r="A80" s="151" t="s">
        <v>151</v>
      </c>
      <c r="B80" s="234" t="s">
        <v>147</v>
      </c>
      <c r="C80" s="53">
        <v>159.5</v>
      </c>
      <c r="D80" s="53">
        <v>103.4</v>
      </c>
      <c r="E80" s="20">
        <v>59.4</v>
      </c>
      <c r="F80" s="148">
        <f t="shared" si="6"/>
        <v>37.241379310344826</v>
      </c>
      <c r="G80" s="205">
        <f t="shared" si="7"/>
        <v>57.44680851063829</v>
      </c>
    </row>
    <row r="81" spans="1:7" s="41" customFormat="1" ht="19.5" customHeight="1">
      <c r="A81" s="151" t="s">
        <v>152</v>
      </c>
      <c r="B81" s="234" t="s">
        <v>148</v>
      </c>
      <c r="C81" s="53">
        <v>5</v>
      </c>
      <c r="D81" s="53">
        <v>5</v>
      </c>
      <c r="E81" s="20"/>
      <c r="F81" s="148">
        <f t="shared" si="6"/>
        <v>0</v>
      </c>
      <c r="G81" s="205">
        <f t="shared" si="7"/>
        <v>0</v>
      </c>
    </row>
    <row r="82" spans="1:8" s="88" customFormat="1" ht="27.75" customHeight="1">
      <c r="A82" s="206"/>
      <c r="B82" s="207" t="s">
        <v>42</v>
      </c>
      <c r="C82" s="208">
        <f>C46+C50+C61+C65+C70+C73+C76+C59</f>
        <v>70050.9</v>
      </c>
      <c r="D82" s="208">
        <f>D46+D50+D61+D65+D70+D73+D76+D59</f>
        <v>41748.399999999994</v>
      </c>
      <c r="E82" s="208">
        <f>E46+E50+E61+E65+E70+E73+E76+E59</f>
        <v>34135.7</v>
      </c>
      <c r="F82" s="208">
        <f t="shared" si="6"/>
        <v>48.72985215036495</v>
      </c>
      <c r="G82" s="209">
        <f t="shared" si="7"/>
        <v>81.76528920868824</v>
      </c>
      <c r="H82" s="87"/>
    </row>
    <row r="83" spans="1:7" s="41" customFormat="1" ht="18.75">
      <c r="A83" s="210"/>
      <c r="B83" s="84" t="s">
        <v>164</v>
      </c>
      <c r="C83" s="276">
        <f>SUM(C85:C87)</f>
        <v>18291.899999999998</v>
      </c>
      <c r="D83" s="276">
        <f>SUM(D85:D87)</f>
        <v>11457.699999999999</v>
      </c>
      <c r="E83" s="276">
        <f>SUM(E85:E87)</f>
        <v>9666.599999999999</v>
      </c>
      <c r="F83" s="276">
        <f t="shared" si="6"/>
        <v>52.846341823430045</v>
      </c>
      <c r="G83" s="276">
        <f t="shared" si="7"/>
        <v>84.36771777930998</v>
      </c>
    </row>
    <row r="84" spans="1:7" s="41" customFormat="1" ht="18.75" hidden="1">
      <c r="A84" s="210"/>
      <c r="B84" s="84" t="s">
        <v>11</v>
      </c>
      <c r="C84" s="211"/>
      <c r="D84" s="211">
        <v>0</v>
      </c>
      <c r="E84" s="211"/>
      <c r="F84" s="211"/>
      <c r="G84" s="50">
        <f>IF(D88=0,"",IF((E84/D88*100)&gt;=200,"В/100",E84/D88*100))</f>
      </c>
    </row>
    <row r="85" spans="1:7" s="41" customFormat="1" ht="18.75">
      <c r="A85" s="220">
        <v>9110</v>
      </c>
      <c r="B85" s="221" t="s">
        <v>122</v>
      </c>
      <c r="C85" s="50">
        <v>3431.3</v>
      </c>
      <c r="D85" s="50">
        <v>1715.4</v>
      </c>
      <c r="E85" s="50">
        <v>1715.4</v>
      </c>
      <c r="F85" s="50">
        <f>IF(C85=0,"",IF(($E85/C85*100)&gt;=200,"В/100",$E85/C85*100))</f>
        <v>49.99271413167021</v>
      </c>
      <c r="G85" s="50">
        <f>IF(D85=0,"",IF((E85/D85*100)&gt;=200,"В/100",E85/D85*100))</f>
        <v>100</v>
      </c>
    </row>
    <row r="86" spans="1:7" s="41" customFormat="1" ht="18.75">
      <c r="A86" s="220">
        <v>9150</v>
      </c>
      <c r="B86" s="222" t="s">
        <v>123</v>
      </c>
      <c r="C86" s="50">
        <v>12898.8</v>
      </c>
      <c r="D86" s="50">
        <v>7780.5</v>
      </c>
      <c r="E86" s="50">
        <v>5989.4</v>
      </c>
      <c r="F86" s="50">
        <f>IF(C86=0,"",IF(($E86/C86*100)&gt;=200,"В/100",$E86/C86*100))</f>
        <v>46.4337767854374</v>
      </c>
      <c r="G86" s="50">
        <f>IF(D86=0,"",IF((E86/D86*100)&gt;=200,"В/100",E86/D86*100))</f>
        <v>76.97962855857593</v>
      </c>
    </row>
    <row r="87" spans="1:8" s="41" customFormat="1" ht="35.25" customHeight="1" thickBot="1">
      <c r="A87" s="212" t="s">
        <v>95</v>
      </c>
      <c r="B87" s="213" t="s">
        <v>96</v>
      </c>
      <c r="C87" s="50">
        <v>1961.8</v>
      </c>
      <c r="D87" s="50">
        <v>1961.8</v>
      </c>
      <c r="E87" s="50">
        <v>1961.8</v>
      </c>
      <c r="F87" s="50">
        <f>IF(C87=0,"",IF(($E87/C87*100)&gt;=200,"В/100",$E87/C87*100))</f>
        <v>100</v>
      </c>
      <c r="G87" s="50">
        <f>IF(D87=0,"",IF((E87/D87*100)&gt;=200,"В/100",E87/D87*100))</f>
        <v>100</v>
      </c>
      <c r="H87" s="45"/>
    </row>
    <row r="88" spans="1:8" s="41" customFormat="1" ht="18.75" hidden="1">
      <c r="A88" s="214"/>
      <c r="B88" s="215"/>
      <c r="C88" s="216"/>
      <c r="D88" s="216"/>
      <c r="E88" s="216"/>
      <c r="F88" s="216">
        <f>IF(C88=0,"",IF(($E88/C88*100)&gt;=200,"В/100",$E88/C88*100))</f>
      </c>
      <c r="G88" s="50">
        <f>IF(D88=0,"",IF((E88/D88*100)&gt;=200,"В/100",E88/D88*100))</f>
      </c>
      <c r="H88" s="45"/>
    </row>
    <row r="89" spans="1:8" s="88" customFormat="1" ht="29.25" customHeight="1" thickBot="1">
      <c r="A89" s="89"/>
      <c r="B89" s="125" t="s">
        <v>43</v>
      </c>
      <c r="C89" s="90">
        <f>C82+C83</f>
        <v>88342.79999999999</v>
      </c>
      <c r="D89" s="90">
        <f>D82+D83</f>
        <v>53206.09999999999</v>
      </c>
      <c r="E89" s="116">
        <f>E82+E83</f>
        <v>43802.299999999996</v>
      </c>
      <c r="F89" s="90">
        <f>IF(C89=0,"",IF(($E89/C89*100)&gt;=200,"В/100",$E89/C89*100))</f>
        <v>49.58219571940215</v>
      </c>
      <c r="G89" s="40">
        <f>IF(D89=0,"",IF((E89/D89*100)&gt;=200,"В/100",E89/D89*100))</f>
        <v>82.32571077376467</v>
      </c>
      <c r="H89" s="91"/>
    </row>
    <row r="90" spans="1:7" s="41" customFormat="1" ht="19.5" thickBot="1">
      <c r="A90" s="92"/>
      <c r="B90" s="10" t="s">
        <v>20</v>
      </c>
      <c r="C90" s="108"/>
      <c r="D90" s="55" t="s">
        <v>9</v>
      </c>
      <c r="E90" s="55"/>
      <c r="F90" s="55"/>
      <c r="G90" s="93"/>
    </row>
    <row r="91" spans="1:8" s="41" customFormat="1" ht="19.5" thickBot="1">
      <c r="A91" s="217" t="s">
        <v>108</v>
      </c>
      <c r="B91" s="218" t="s">
        <v>109</v>
      </c>
      <c r="C91" s="109">
        <v>100</v>
      </c>
      <c r="D91" s="109">
        <v>100</v>
      </c>
      <c r="E91" s="56">
        <v>100</v>
      </c>
      <c r="F91" s="50">
        <f>IF(C91=0,"",IF(($E91/C91*100)&gt;=200,"В/100",$E91/C91*100))</f>
        <v>100</v>
      </c>
      <c r="G91" s="50">
        <f>IF(D91=0,"",IF((E91/D91*100)&gt;=200,"В/100",E91/D91*100))</f>
        <v>100</v>
      </c>
      <c r="H91" s="57"/>
    </row>
    <row r="92" spans="1:8" s="88" customFormat="1" ht="36.75" customHeight="1" hidden="1" thickBot="1">
      <c r="A92" s="183"/>
      <c r="B92" s="81"/>
      <c r="C92" s="46"/>
      <c r="D92" s="46"/>
      <c r="E92" s="35"/>
      <c r="F92" s="35">
        <f>IF(C92=0,"",IF(($E92/C92*100)&gt;=200,"В/100",$E92/C92*100))</f>
      </c>
      <c r="G92" s="36">
        <f>IF(D92=0,"",IF((E92/D92*100)&gt;=200,"В/100",E92/D92*100))</f>
      </c>
      <c r="H92" s="96"/>
    </row>
    <row r="93" spans="1:7" s="88" customFormat="1" ht="27.75" customHeight="1" thickBot="1">
      <c r="A93" s="192"/>
      <c r="B93" s="124" t="s">
        <v>21</v>
      </c>
      <c r="C93" s="39">
        <f>C91+C92</f>
        <v>100</v>
      </c>
      <c r="D93" s="39">
        <f>D91+D92</f>
        <v>100</v>
      </c>
      <c r="E93" s="39">
        <f>E91+E92</f>
        <v>100</v>
      </c>
      <c r="F93" s="94">
        <f>IF(C93=0,"",IF(($E93/C93*100)&gt;=200,"В/100",$E93/C93*100))</f>
        <v>100</v>
      </c>
      <c r="G93" s="95">
        <f>IF(D93=0,"",IF((E93/D93*100)&gt;=200,"В/100",E93/D93*100))</f>
        <v>100</v>
      </c>
    </row>
    <row r="94" spans="1:7" s="41" customFormat="1" ht="18.75">
      <c r="A94" s="188"/>
      <c r="B94" s="189" t="s">
        <v>46</v>
      </c>
      <c r="C94" s="190"/>
      <c r="D94" s="190"/>
      <c r="E94" s="190"/>
      <c r="F94" s="190"/>
      <c r="G94" s="191"/>
    </row>
    <row r="95" spans="1:8" s="41" customFormat="1" ht="18.75">
      <c r="A95" s="135">
        <v>602000</v>
      </c>
      <c r="B95" s="29" t="s">
        <v>32</v>
      </c>
      <c r="C95" s="148">
        <f>C96-C97++C98+C99</f>
        <v>5211.400000000001</v>
      </c>
      <c r="D95" s="148">
        <f>D96-D97++D98+D99</f>
        <v>0</v>
      </c>
      <c r="E95" s="148">
        <f>E96-E97++E98+E99</f>
        <v>-2058.4000000000005</v>
      </c>
      <c r="F95" s="30"/>
      <c r="G95" s="173"/>
      <c r="H95" s="60"/>
    </row>
    <row r="96" spans="1:7" s="41" customFormat="1" ht="18.75">
      <c r="A96" s="135">
        <v>602100</v>
      </c>
      <c r="B96" s="29" t="s">
        <v>36</v>
      </c>
      <c r="C96" s="21">
        <v>7270.6</v>
      </c>
      <c r="D96" s="149"/>
      <c r="E96" s="149">
        <v>7577.8</v>
      </c>
      <c r="F96" s="30"/>
      <c r="G96" s="173"/>
    </row>
    <row r="97" spans="1:7" s="41" customFormat="1" ht="18.75">
      <c r="A97" s="135">
        <v>602200</v>
      </c>
      <c r="B97" s="29" t="s">
        <v>37</v>
      </c>
      <c r="C97" s="148"/>
      <c r="D97" s="149"/>
      <c r="E97" s="149">
        <v>908.8</v>
      </c>
      <c r="F97" s="30"/>
      <c r="G97" s="173"/>
    </row>
    <row r="98" spans="1:7" s="41" customFormat="1" ht="18.75">
      <c r="A98" s="135" t="s">
        <v>61</v>
      </c>
      <c r="B98" s="29" t="s">
        <v>38</v>
      </c>
      <c r="C98" s="148"/>
      <c r="D98" s="149"/>
      <c r="E98" s="149">
        <v>-7702.1</v>
      </c>
      <c r="F98" s="30"/>
      <c r="G98" s="173"/>
    </row>
    <row r="99" spans="1:7" s="41" customFormat="1" ht="36" customHeight="1">
      <c r="A99" s="135">
        <v>602400</v>
      </c>
      <c r="B99" s="29" t="s">
        <v>16</v>
      </c>
      <c r="C99" s="21">
        <v>-2059.2</v>
      </c>
      <c r="D99" s="149"/>
      <c r="E99" s="149">
        <v>-1025.3</v>
      </c>
      <c r="F99" s="30"/>
      <c r="G99" s="173"/>
    </row>
    <row r="100" spans="1:7" s="41" customFormat="1" ht="3.75" customHeight="1" hidden="1">
      <c r="A100" s="135"/>
      <c r="B100" s="29"/>
      <c r="C100" s="30"/>
      <c r="D100" s="117"/>
      <c r="E100" s="182"/>
      <c r="F100" s="30"/>
      <c r="G100" s="173"/>
    </row>
    <row r="101" spans="1:7" s="41" customFormat="1" ht="21" customHeight="1" hidden="1">
      <c r="A101" s="135"/>
      <c r="B101" s="29"/>
      <c r="C101" s="30"/>
      <c r="D101" s="117"/>
      <c r="E101" s="182"/>
      <c r="F101" s="30"/>
      <c r="G101" s="173"/>
    </row>
    <row r="102" spans="1:7" s="41" customFormat="1" ht="26.25" customHeight="1">
      <c r="A102" s="135">
        <v>603000</v>
      </c>
      <c r="B102" s="29" t="s">
        <v>29</v>
      </c>
      <c r="C102" s="30"/>
      <c r="D102" s="117"/>
      <c r="E102" s="182">
        <v>1734.7</v>
      </c>
      <c r="F102" s="30"/>
      <c r="G102" s="173"/>
    </row>
    <row r="103" spans="1:7" s="41" customFormat="1" ht="19.5" thickBot="1">
      <c r="A103" s="184">
        <v>600000</v>
      </c>
      <c r="B103" s="185" t="s">
        <v>47</v>
      </c>
      <c r="C103" s="186">
        <f>+C95+C102</f>
        <v>5211.400000000001</v>
      </c>
      <c r="D103" s="186">
        <f>+D95+D102</f>
        <v>0</v>
      </c>
      <c r="E103" s="186">
        <f>+E95+E102</f>
        <v>-323.7000000000005</v>
      </c>
      <c r="F103" s="186"/>
      <c r="G103" s="187"/>
    </row>
    <row r="104" spans="3:7" s="41" customFormat="1" ht="18">
      <c r="C104" s="62"/>
      <c r="D104" s="63"/>
      <c r="E104" s="64"/>
      <c r="F104" s="65"/>
      <c r="G104" s="66"/>
    </row>
    <row r="105" spans="2:7" s="41" customFormat="1" ht="18.75">
      <c r="B105" s="255" t="s">
        <v>165</v>
      </c>
      <c r="C105" s="255"/>
      <c r="D105" s="68"/>
      <c r="E105" s="69"/>
      <c r="F105" s="66"/>
      <c r="G105" s="66"/>
    </row>
    <row r="106" spans="3:7" s="41" customFormat="1" ht="18">
      <c r="C106" s="67"/>
      <c r="D106" s="68"/>
      <c r="E106" s="69"/>
      <c r="F106" s="66"/>
      <c r="G106" s="66"/>
    </row>
    <row r="107" spans="3:7" s="41" customFormat="1" ht="18">
      <c r="C107" s="67"/>
      <c r="D107" s="68"/>
      <c r="E107" s="70"/>
      <c r="F107" s="66"/>
      <c r="G107" s="66"/>
    </row>
    <row r="108" spans="3:7" s="41" customFormat="1" ht="18">
      <c r="C108" s="67"/>
      <c r="D108" s="68"/>
      <c r="E108" s="69"/>
      <c r="F108" s="66"/>
      <c r="G108" s="66"/>
    </row>
    <row r="109" spans="3:7" s="41" customFormat="1" ht="18">
      <c r="C109" s="67"/>
      <c r="D109" s="68"/>
      <c r="E109" s="69"/>
      <c r="F109" s="66"/>
      <c r="G109" s="66"/>
    </row>
    <row r="110" spans="3:7" s="41" customFormat="1" ht="18">
      <c r="C110" s="67"/>
      <c r="D110" s="68"/>
      <c r="E110" s="69"/>
      <c r="F110" s="66"/>
      <c r="G110" s="66"/>
    </row>
    <row r="111" spans="3:7" s="41" customFormat="1" ht="18">
      <c r="C111" s="67"/>
      <c r="D111" s="68"/>
      <c r="E111" s="69"/>
      <c r="F111" s="66"/>
      <c r="G111" s="66"/>
    </row>
    <row r="112" spans="3:7" s="41" customFormat="1" ht="18">
      <c r="C112" s="67"/>
      <c r="D112" s="68"/>
      <c r="E112" s="69"/>
      <c r="F112" s="66"/>
      <c r="G112" s="66"/>
    </row>
    <row r="113" spans="3:7" s="41" customFormat="1" ht="18">
      <c r="C113" s="67"/>
      <c r="D113" s="68"/>
      <c r="E113" s="69"/>
      <c r="F113" s="66"/>
      <c r="G113" s="66"/>
    </row>
    <row r="114" spans="3:7" s="41" customFormat="1" ht="18">
      <c r="C114" s="67"/>
      <c r="D114" s="68"/>
      <c r="E114" s="69"/>
      <c r="F114" s="67"/>
      <c r="G114" s="67"/>
    </row>
    <row r="115" spans="3:7" s="41" customFormat="1" ht="18">
      <c r="C115" s="67"/>
      <c r="D115" s="68"/>
      <c r="E115" s="69"/>
      <c r="F115" s="67"/>
      <c r="G115" s="67"/>
    </row>
    <row r="116" spans="3:7" s="41" customFormat="1" ht="18">
      <c r="C116" s="67"/>
      <c r="D116" s="68"/>
      <c r="E116" s="69"/>
      <c r="F116" s="67"/>
      <c r="G116" s="67"/>
    </row>
    <row r="117" spans="3:7" s="41" customFormat="1" ht="18">
      <c r="C117" s="67"/>
      <c r="D117" s="68"/>
      <c r="E117" s="69"/>
      <c r="F117" s="67"/>
      <c r="G117" s="67"/>
    </row>
    <row r="118" spans="3:7" s="41" customFormat="1" ht="18">
      <c r="C118" s="67"/>
      <c r="D118" s="68"/>
      <c r="E118" s="69"/>
      <c r="F118" s="67"/>
      <c r="G118" s="67"/>
    </row>
    <row r="119" spans="3:7" s="41" customFormat="1" ht="18">
      <c r="C119" s="67"/>
      <c r="D119" s="68"/>
      <c r="E119" s="69"/>
      <c r="F119" s="67"/>
      <c r="G119" s="67"/>
    </row>
    <row r="120" spans="3:7" s="41" customFormat="1" ht="18">
      <c r="C120" s="67"/>
      <c r="D120" s="68"/>
      <c r="E120" s="69"/>
      <c r="F120" s="67"/>
      <c r="G120" s="67"/>
    </row>
    <row r="121" spans="3:7" s="41" customFormat="1" ht="18">
      <c r="C121" s="67"/>
      <c r="D121" s="68"/>
      <c r="E121" s="69"/>
      <c r="F121" s="67"/>
      <c r="G121" s="67"/>
    </row>
    <row r="122" spans="3:7" s="41" customFormat="1" ht="18">
      <c r="C122" s="67"/>
      <c r="D122" s="68"/>
      <c r="E122" s="69"/>
      <c r="F122" s="67"/>
      <c r="G122" s="67"/>
    </row>
    <row r="123" spans="3:7" s="41" customFormat="1" ht="18">
      <c r="C123" s="67"/>
      <c r="D123" s="68"/>
      <c r="E123" s="69"/>
      <c r="F123" s="67"/>
      <c r="G123" s="67"/>
    </row>
    <row r="124" spans="3:7" s="41" customFormat="1" ht="18">
      <c r="C124" s="67"/>
      <c r="D124" s="68"/>
      <c r="E124" s="69"/>
      <c r="F124" s="67"/>
      <c r="G124" s="67"/>
    </row>
    <row r="125" spans="3:7" s="41" customFormat="1" ht="18">
      <c r="C125" s="67"/>
      <c r="D125" s="68"/>
      <c r="E125" s="69"/>
      <c r="F125" s="67"/>
      <c r="G125" s="67"/>
    </row>
    <row r="126" spans="3:7" s="41" customFormat="1" ht="18">
      <c r="C126" s="67"/>
      <c r="D126" s="68"/>
      <c r="E126" s="69"/>
      <c r="F126" s="67"/>
      <c r="G126" s="67"/>
    </row>
    <row r="127" spans="3:7" s="41" customFormat="1" ht="18">
      <c r="C127" s="67"/>
      <c r="D127" s="68"/>
      <c r="E127" s="69"/>
      <c r="F127" s="67"/>
      <c r="G127" s="67"/>
    </row>
    <row r="128" spans="3:7" s="41" customFormat="1" ht="18">
      <c r="C128" s="67"/>
      <c r="D128" s="68"/>
      <c r="E128" s="69"/>
      <c r="F128" s="67"/>
      <c r="G128" s="67"/>
    </row>
    <row r="129" spans="3:7" s="41" customFormat="1" ht="18">
      <c r="C129" s="67"/>
      <c r="D129" s="68"/>
      <c r="E129" s="69"/>
      <c r="F129" s="67"/>
      <c r="G129" s="67"/>
    </row>
    <row r="130" spans="3:7" s="41" customFormat="1" ht="18">
      <c r="C130" s="67"/>
      <c r="D130" s="68"/>
      <c r="E130" s="69"/>
      <c r="F130" s="67"/>
      <c r="G130" s="67"/>
    </row>
    <row r="131" spans="3:7" s="41" customFormat="1" ht="18">
      <c r="C131" s="67"/>
      <c r="D131" s="68"/>
      <c r="E131" s="69"/>
      <c r="F131" s="67"/>
      <c r="G131" s="67"/>
    </row>
    <row r="132" spans="3:7" s="41" customFormat="1" ht="18">
      <c r="C132" s="67"/>
      <c r="D132" s="68"/>
      <c r="E132" s="69"/>
      <c r="F132" s="67"/>
      <c r="G132" s="67"/>
    </row>
    <row r="133" spans="3:7" s="41" customFormat="1" ht="18">
      <c r="C133" s="67"/>
      <c r="D133" s="68"/>
      <c r="E133" s="69"/>
      <c r="F133" s="67"/>
      <c r="G133" s="67"/>
    </row>
    <row r="134" spans="1:7" ht="18.75">
      <c r="A134" s="41"/>
      <c r="B134" s="41"/>
      <c r="C134" s="67"/>
      <c r="D134" s="68"/>
      <c r="E134" s="69"/>
      <c r="F134" s="67"/>
      <c r="G134" s="67"/>
    </row>
    <row r="135" ht="18.75">
      <c r="C135" s="22"/>
    </row>
    <row r="136" ht="18.75">
      <c r="C136" s="22"/>
    </row>
    <row r="137" ht="18.75">
      <c r="C137" s="22"/>
    </row>
    <row r="138" ht="18.75">
      <c r="C138" s="22"/>
    </row>
    <row r="139" ht="18.75">
      <c r="C139" s="22"/>
    </row>
    <row r="140" ht="18.75">
      <c r="C140" s="22"/>
    </row>
    <row r="141" ht="18.75">
      <c r="C141" s="22"/>
    </row>
    <row r="142" ht="18.75">
      <c r="C142" s="22"/>
    </row>
    <row r="143" ht="18.75">
      <c r="C143" s="22"/>
    </row>
    <row r="144" ht="18.75">
      <c r="C144" s="22"/>
    </row>
    <row r="145" ht="18.75">
      <c r="C145" s="22"/>
    </row>
    <row r="146" ht="18.75">
      <c r="C146" s="22"/>
    </row>
    <row r="147" ht="18.75">
      <c r="C147" s="22"/>
    </row>
    <row r="148" ht="18.75">
      <c r="C148" s="22"/>
    </row>
    <row r="149" ht="18.75">
      <c r="C149" s="22"/>
    </row>
    <row r="150" ht="18.75">
      <c r="C150" s="22"/>
    </row>
    <row r="151" ht="18.75">
      <c r="C151" s="22"/>
    </row>
    <row r="152" ht="18.75">
      <c r="C152" s="22"/>
    </row>
    <row r="153" ht="18.75">
      <c r="C153" s="22"/>
    </row>
    <row r="154" ht="18.75">
      <c r="C154" s="22"/>
    </row>
    <row r="155" ht="18.75">
      <c r="C155" s="22"/>
    </row>
    <row r="156" ht="18.75">
      <c r="C156" s="22"/>
    </row>
    <row r="157" ht="18.75">
      <c r="C157" s="22"/>
    </row>
    <row r="158" ht="18.75">
      <c r="C158" s="22"/>
    </row>
    <row r="159" ht="18.75">
      <c r="C159" s="22"/>
    </row>
    <row r="160" ht="18.75">
      <c r="C160" s="22"/>
    </row>
    <row r="161" ht="18.75">
      <c r="C161" s="22"/>
    </row>
    <row r="162" ht="18.75">
      <c r="C162" s="22"/>
    </row>
    <row r="163" ht="18.75">
      <c r="C163" s="22"/>
    </row>
    <row r="164" ht="18.75">
      <c r="C164" s="22"/>
    </row>
    <row r="165" ht="18.75">
      <c r="C165" s="22"/>
    </row>
    <row r="166" ht="18.75">
      <c r="C166" s="22"/>
    </row>
    <row r="167" ht="18.75">
      <c r="C167" s="22"/>
    </row>
    <row r="168" ht="18.75">
      <c r="C168" s="22"/>
    </row>
    <row r="169" ht="18.75">
      <c r="C169" s="22"/>
    </row>
    <row r="170" ht="18.75">
      <c r="C170" s="22"/>
    </row>
    <row r="171" ht="18.75">
      <c r="C171" s="22"/>
    </row>
    <row r="172" ht="18.75">
      <c r="C172" s="22"/>
    </row>
    <row r="173" ht="18.75">
      <c r="C173" s="22"/>
    </row>
    <row r="174" ht="18.75">
      <c r="C174" s="22"/>
    </row>
    <row r="175" ht="18.75">
      <c r="C175" s="22"/>
    </row>
    <row r="176" ht="18.75">
      <c r="C176" s="22"/>
    </row>
    <row r="177" ht="18.75">
      <c r="C177" s="22"/>
    </row>
    <row r="178" ht="18.75">
      <c r="C178" s="22"/>
    </row>
    <row r="179" ht="18.75">
      <c r="C179" s="22"/>
    </row>
    <row r="180" ht="18.75">
      <c r="C180" s="22"/>
    </row>
    <row r="181" ht="18.75">
      <c r="C181" s="22"/>
    </row>
    <row r="182" ht="18.75">
      <c r="C182" s="22"/>
    </row>
    <row r="183" ht="18.75">
      <c r="C183" s="22"/>
    </row>
    <row r="184" ht="18.75">
      <c r="C184" s="22"/>
    </row>
    <row r="185" ht="18.75">
      <c r="C185" s="22"/>
    </row>
    <row r="186" ht="18.75">
      <c r="C186" s="22"/>
    </row>
    <row r="187" ht="18.75">
      <c r="C187" s="22"/>
    </row>
    <row r="188" ht="18.75">
      <c r="C188" s="22"/>
    </row>
    <row r="189" ht="18.75">
      <c r="C189" s="22"/>
    </row>
    <row r="190" ht="18.75">
      <c r="C190" s="22"/>
    </row>
    <row r="191" ht="18.75">
      <c r="C191" s="22"/>
    </row>
    <row r="192" ht="18.75">
      <c r="C192" s="22"/>
    </row>
    <row r="193" ht="18.75">
      <c r="C193" s="22"/>
    </row>
    <row r="194" ht="18.75">
      <c r="C194" s="22"/>
    </row>
    <row r="195" ht="18.75">
      <c r="C195" s="22"/>
    </row>
    <row r="196" ht="18.75">
      <c r="C196" s="22"/>
    </row>
    <row r="197" ht="18.75">
      <c r="C197" s="22"/>
    </row>
    <row r="198" ht="18.75">
      <c r="C198" s="22"/>
    </row>
    <row r="199" ht="18.75">
      <c r="C199" s="22"/>
    </row>
    <row r="200" ht="18.75">
      <c r="C200" s="22"/>
    </row>
    <row r="201" ht="18.75">
      <c r="C201" s="22"/>
    </row>
    <row r="202" ht="18.75">
      <c r="C202" s="22"/>
    </row>
    <row r="203" ht="18.75">
      <c r="C203" s="22"/>
    </row>
    <row r="204" ht="18.75">
      <c r="C204" s="22"/>
    </row>
    <row r="205" ht="18.75">
      <c r="C205" s="22"/>
    </row>
    <row r="206" ht="18.75">
      <c r="C206" s="22"/>
    </row>
    <row r="207" ht="18.75">
      <c r="C207" s="22"/>
    </row>
    <row r="208" ht="18.75">
      <c r="C208" s="22"/>
    </row>
    <row r="209" ht="18.75">
      <c r="C209" s="22"/>
    </row>
    <row r="210" ht="18.75">
      <c r="C210" s="22"/>
    </row>
    <row r="211" ht="18.75">
      <c r="C211" s="22"/>
    </row>
    <row r="212" ht="18.75">
      <c r="C212" s="22"/>
    </row>
    <row r="213" ht="18.75">
      <c r="C213" s="22"/>
    </row>
    <row r="214" ht="18.75">
      <c r="C214" s="22"/>
    </row>
    <row r="215" ht="18.75">
      <c r="C215" s="22"/>
    </row>
    <row r="216" ht="18.75">
      <c r="C216" s="22"/>
    </row>
    <row r="217" ht="18.75">
      <c r="C217" s="22"/>
    </row>
    <row r="218" ht="18.75">
      <c r="C218" s="22"/>
    </row>
    <row r="219" ht="18.75">
      <c r="C219" s="22"/>
    </row>
    <row r="220" ht="18.75">
      <c r="C220" s="22"/>
    </row>
    <row r="221" ht="18.75">
      <c r="C221" s="22"/>
    </row>
    <row r="222" ht="18.75">
      <c r="C222" s="22"/>
    </row>
    <row r="223" ht="18.75">
      <c r="C223" s="22"/>
    </row>
    <row r="224" ht="18.75">
      <c r="C224" s="22"/>
    </row>
    <row r="225" ht="18.75">
      <c r="C225" s="22"/>
    </row>
    <row r="226" ht="18.75">
      <c r="C226" s="22"/>
    </row>
    <row r="227" ht="18.75">
      <c r="C227" s="22"/>
    </row>
    <row r="228" ht="18.75">
      <c r="C228" s="22"/>
    </row>
    <row r="229" ht="18.75">
      <c r="C229" s="22"/>
    </row>
    <row r="230" ht="18.75">
      <c r="C230" s="22"/>
    </row>
    <row r="231" ht="18.75">
      <c r="C231" s="22"/>
    </row>
    <row r="232" ht="18.75">
      <c r="C232" s="22"/>
    </row>
    <row r="233" ht="18.75">
      <c r="C233" s="22"/>
    </row>
    <row r="234" ht="18.75">
      <c r="C234" s="22"/>
    </row>
    <row r="235" ht="18.75">
      <c r="C235" s="22"/>
    </row>
    <row r="236" ht="18.75">
      <c r="C236" s="22"/>
    </row>
    <row r="237" ht="18.75">
      <c r="C237" s="22"/>
    </row>
    <row r="238" ht="18.75">
      <c r="C238" s="22"/>
    </row>
    <row r="239" ht="18.75">
      <c r="C239" s="22"/>
    </row>
    <row r="240" ht="18.75">
      <c r="C240" s="22"/>
    </row>
    <row r="241" ht="18.75">
      <c r="C241" s="22"/>
    </row>
    <row r="242" ht="18.75">
      <c r="C242" s="22"/>
    </row>
    <row r="243" ht="18.75">
      <c r="C243" s="22"/>
    </row>
    <row r="244" ht="18.75">
      <c r="C244" s="22"/>
    </row>
    <row r="245" ht="18.75">
      <c r="C245" s="22"/>
    </row>
    <row r="246" ht="18.75">
      <c r="C246" s="22"/>
    </row>
    <row r="247" ht="18.75">
      <c r="C247" s="22"/>
    </row>
    <row r="248" ht="18.75">
      <c r="C248" s="22"/>
    </row>
    <row r="249" ht="18.75">
      <c r="C249" s="22"/>
    </row>
    <row r="250" ht="18.75">
      <c r="C250" s="22"/>
    </row>
    <row r="251" ht="18.75">
      <c r="C251" s="22"/>
    </row>
    <row r="252" ht="18.75">
      <c r="C252" s="22"/>
    </row>
    <row r="253" ht="18.75">
      <c r="C253" s="22"/>
    </row>
    <row r="254" ht="18.75">
      <c r="C254" s="22"/>
    </row>
    <row r="255" ht="18.75">
      <c r="C255" s="22"/>
    </row>
    <row r="256" ht="18.75">
      <c r="C256" s="22"/>
    </row>
    <row r="257" ht="18.75">
      <c r="C257" s="22"/>
    </row>
    <row r="258" ht="18.75">
      <c r="C258" s="22"/>
    </row>
    <row r="259" ht="18.75">
      <c r="C259" s="22"/>
    </row>
    <row r="260" ht="18.75">
      <c r="C260" s="22"/>
    </row>
    <row r="261" ht="18.75">
      <c r="C261" s="22"/>
    </row>
    <row r="262" ht="18.75">
      <c r="C262" s="22"/>
    </row>
    <row r="263" ht="18.75">
      <c r="C263" s="22"/>
    </row>
    <row r="264" ht="18.75">
      <c r="C264" s="22"/>
    </row>
    <row r="265" ht="18.75">
      <c r="C265" s="22"/>
    </row>
    <row r="266" ht="18.75">
      <c r="C266" s="22"/>
    </row>
    <row r="267" ht="18.75">
      <c r="C267" s="22"/>
    </row>
    <row r="268" ht="18.75">
      <c r="C268" s="22"/>
    </row>
    <row r="269" ht="18.75">
      <c r="C269" s="22"/>
    </row>
    <row r="270" ht="18.75">
      <c r="C270" s="22"/>
    </row>
    <row r="271" ht="18.75">
      <c r="C271" s="22"/>
    </row>
    <row r="272" ht="18.75">
      <c r="C272" s="22"/>
    </row>
    <row r="273" ht="18.75">
      <c r="C273" s="22"/>
    </row>
    <row r="274" ht="18.75">
      <c r="C274" s="22"/>
    </row>
    <row r="275" ht="18.75">
      <c r="C275" s="22"/>
    </row>
    <row r="276" ht="18.75">
      <c r="C276" s="22"/>
    </row>
    <row r="277" ht="18.75">
      <c r="C277" s="22"/>
    </row>
    <row r="278" ht="18.75">
      <c r="C278" s="22"/>
    </row>
    <row r="279" ht="18.75">
      <c r="C279" s="22"/>
    </row>
    <row r="280" ht="18.75">
      <c r="C280" s="22"/>
    </row>
    <row r="281" ht="18.75">
      <c r="C281" s="22"/>
    </row>
    <row r="282" ht="18.75">
      <c r="C282" s="22"/>
    </row>
    <row r="283" ht="18.75">
      <c r="C283" s="22"/>
    </row>
    <row r="284" ht="18.75">
      <c r="C284" s="22"/>
    </row>
    <row r="285" ht="18.75">
      <c r="C285" s="22"/>
    </row>
    <row r="286" ht="18.75">
      <c r="C286" s="22"/>
    </row>
    <row r="287" ht="18.75">
      <c r="C287" s="22"/>
    </row>
    <row r="288" ht="18.75">
      <c r="C288" s="22"/>
    </row>
    <row r="289" ht="18.75">
      <c r="C289" s="22"/>
    </row>
    <row r="290" ht="18.75">
      <c r="C290" s="22"/>
    </row>
    <row r="291" ht="18.75">
      <c r="C291" s="22"/>
    </row>
    <row r="292" ht="18.75">
      <c r="C292" s="22"/>
    </row>
    <row r="293" ht="18.75">
      <c r="C293" s="22"/>
    </row>
    <row r="294" ht="18.75">
      <c r="C294" s="22"/>
    </row>
    <row r="295" ht="18.75">
      <c r="C295" s="22"/>
    </row>
    <row r="296" ht="18.75">
      <c r="C296" s="22"/>
    </row>
    <row r="297" ht="18.75">
      <c r="C297" s="22"/>
    </row>
    <row r="298" ht="18.75">
      <c r="C298" s="22"/>
    </row>
    <row r="299" ht="18.75">
      <c r="C299" s="22"/>
    </row>
    <row r="300" ht="18.75">
      <c r="C300" s="22"/>
    </row>
    <row r="301" ht="18.75">
      <c r="C301" s="22"/>
    </row>
    <row r="302" ht="18.75">
      <c r="C302" s="22"/>
    </row>
    <row r="303" ht="18.75">
      <c r="C303" s="22"/>
    </row>
    <row r="304" ht="18.75">
      <c r="C304" s="22"/>
    </row>
    <row r="305" ht="18.75">
      <c r="C305" s="22"/>
    </row>
    <row r="306" ht="18.75">
      <c r="C306" s="22"/>
    </row>
    <row r="307" ht="18.75">
      <c r="C307" s="22"/>
    </row>
    <row r="308" ht="18.75">
      <c r="C308" s="22"/>
    </row>
    <row r="309" ht="18.75">
      <c r="C309" s="22"/>
    </row>
    <row r="310" ht="18.75">
      <c r="C310" s="22"/>
    </row>
    <row r="311" ht="18.75">
      <c r="C311" s="22"/>
    </row>
    <row r="312" ht="18.75">
      <c r="C312" s="22"/>
    </row>
    <row r="313" ht="18.75">
      <c r="C313" s="22"/>
    </row>
    <row r="314" ht="18.75">
      <c r="C314" s="22"/>
    </row>
    <row r="315" ht="18.75">
      <c r="C315" s="22"/>
    </row>
    <row r="316" ht="18.75">
      <c r="C316" s="22"/>
    </row>
    <row r="317" ht="18.75">
      <c r="C317" s="22"/>
    </row>
    <row r="318" ht="18.75">
      <c r="C318" s="22"/>
    </row>
    <row r="319" ht="18.75">
      <c r="C319" s="22"/>
    </row>
    <row r="320" ht="18.75">
      <c r="C320" s="22"/>
    </row>
    <row r="321" ht="18.75">
      <c r="C321" s="22"/>
    </row>
    <row r="322" ht="18.75">
      <c r="C322" s="22"/>
    </row>
    <row r="323" ht="18.75">
      <c r="C323" s="22"/>
    </row>
    <row r="324" ht="18.75">
      <c r="C324" s="22"/>
    </row>
    <row r="325" ht="18.75">
      <c r="C325" s="22"/>
    </row>
    <row r="326" ht="18.75">
      <c r="C326" s="22"/>
    </row>
    <row r="327" ht="18.75">
      <c r="C327" s="22"/>
    </row>
    <row r="328" ht="18.75">
      <c r="C328" s="22"/>
    </row>
    <row r="329" ht="18.75">
      <c r="C329" s="22"/>
    </row>
    <row r="330" ht="18.75">
      <c r="C330" s="22"/>
    </row>
    <row r="331" ht="18.75">
      <c r="C331" s="22"/>
    </row>
    <row r="332" ht="18.75">
      <c r="C332" s="22"/>
    </row>
    <row r="333" ht="18.75">
      <c r="C333" s="22"/>
    </row>
    <row r="334" ht="18.75">
      <c r="C334" s="22"/>
    </row>
    <row r="335" ht="18.75">
      <c r="C335" s="22"/>
    </row>
    <row r="336" ht="18.75">
      <c r="C336" s="22"/>
    </row>
    <row r="337" ht="18.75">
      <c r="C337" s="22"/>
    </row>
    <row r="338" ht="18.75">
      <c r="C338" s="22"/>
    </row>
    <row r="339" ht="18.75">
      <c r="C339" s="22"/>
    </row>
    <row r="340" ht="18.75">
      <c r="C340" s="22"/>
    </row>
    <row r="341" ht="18.75">
      <c r="C341" s="22"/>
    </row>
    <row r="342" ht="18.75">
      <c r="C342" s="22"/>
    </row>
    <row r="343" ht="18.75">
      <c r="C343" s="22"/>
    </row>
    <row r="344" ht="18.75">
      <c r="C344" s="22"/>
    </row>
    <row r="345" ht="18.75">
      <c r="C345" s="22"/>
    </row>
    <row r="346" ht="18.75">
      <c r="C346" s="22"/>
    </row>
    <row r="347" ht="18.75">
      <c r="C347" s="22"/>
    </row>
  </sheetData>
  <sheetProtection/>
  <mergeCells count="2">
    <mergeCell ref="A4:G4"/>
    <mergeCell ref="D1:G2"/>
  </mergeCells>
  <printOptions horizontalCentered="1"/>
  <pageMargins left="0.55" right="0" top="0.4330708661417323" bottom="0" header="0" footer="0"/>
  <pageSetup fitToHeight="5" horizontalDpi="600" verticalDpi="600" orientation="portrait" paperSize="9" scale="55" r:id="rId1"/>
  <headerFooter alignWithMargins="0">
    <oddFooter>&amp;C&amp;P</oddFooter>
  </headerFooter>
  <rowBreaks count="1" manualBreakCount="1">
    <brk id="4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2020-08-26T08:14:03Z</cp:lastPrinted>
  <dcterms:created xsi:type="dcterms:W3CDTF">2003-04-04T06:54:01Z</dcterms:created>
  <dcterms:modified xsi:type="dcterms:W3CDTF">2020-08-26T08:14:15Z</dcterms:modified>
  <cp:category/>
  <cp:version/>
  <cp:contentType/>
  <cp:contentStatus/>
</cp:coreProperties>
</file>